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tabRatio="636"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'!$A$1:$O$81</definedName>
    <definedName name="_xlnm.Print_Area" localSheetId="1">'Component Summary Worksheets'!$A$2:$AE$85</definedName>
  </definedNames>
  <calcPr fullCalcOnLoad="1"/>
</workbook>
</file>

<file path=xl/sharedStrings.xml><?xml version="1.0" encoding="utf-8"?>
<sst xmlns="http://schemas.openxmlformats.org/spreadsheetml/2006/main" count="218" uniqueCount="98">
  <si>
    <t>2005 Current Services</t>
  </si>
  <si>
    <t>2005 Request</t>
  </si>
  <si>
    <t>Program Improvements by Strategic Goal</t>
  </si>
  <si>
    <t xml:space="preserve"> Pos.</t>
  </si>
  <si>
    <t xml:space="preserve"> Perm.</t>
  </si>
  <si>
    <t/>
  </si>
  <si>
    <t xml:space="preserve"> </t>
  </si>
  <si>
    <t>(Dollars in thousands)</t>
  </si>
  <si>
    <t>1.</t>
  </si>
  <si>
    <t>2.</t>
  </si>
  <si>
    <t>3.</t>
  </si>
  <si>
    <t>4.</t>
  </si>
  <si>
    <t>Amount</t>
  </si>
  <si>
    <t>Comparison by activity and program</t>
  </si>
  <si>
    <t>FTE</t>
  </si>
  <si>
    <t>Grand Total</t>
  </si>
  <si>
    <t>Perm</t>
  </si>
  <si>
    <t>Perm.</t>
  </si>
  <si>
    <t>Pos.</t>
  </si>
  <si>
    <t>Program Improvements/Offsets</t>
  </si>
  <si>
    <t>Reimbursable FTE</t>
  </si>
  <si>
    <t>SALARIES AND EXPENSES</t>
  </si>
  <si>
    <t>Total..............................................................................</t>
  </si>
  <si>
    <t>(Dollars in Thousands)</t>
  </si>
  <si>
    <t xml:space="preserve">SALARIES AND EXPENSES  </t>
  </si>
  <si>
    <t xml:space="preserve">   TOTAL</t>
  </si>
  <si>
    <t>2003 Obligations .............................................................................................................................................</t>
  </si>
  <si>
    <t xml:space="preserve">     Change 2005 from 2004...................................................................................................................................................</t>
  </si>
  <si>
    <t>Adjustments to Base</t>
  </si>
  <si>
    <t>Increases:</t>
  </si>
  <si>
    <t xml:space="preserve">  Administrative Salary Increase...........................................................................…</t>
  </si>
  <si>
    <t xml:space="preserve">  Federal Health Insurance Premiums..............................................................................</t>
  </si>
  <si>
    <t xml:space="preserve">  GSA Rent ....................................................................................................................................</t>
  </si>
  <si>
    <t xml:space="preserve">  WCF Telecommunications and E-mail rate increase for 2005 ....................................................................................................................................</t>
  </si>
  <si>
    <t xml:space="preserve">  M&amp;R Adjustment in Permanent Positions and Workyears....................................................................................................................................</t>
  </si>
  <si>
    <t>Decreases:</t>
  </si>
  <si>
    <t xml:space="preserve">  GSA Rent Decreases.............................................................................................................................................…</t>
  </si>
  <si>
    <t xml:space="preserve">  Lease Expiration Decreases.............................................................................................................................................…</t>
  </si>
  <si>
    <t>Program Improvements by Strategic Goal:</t>
  </si>
  <si>
    <t>Strategic Goal One:  Prevent Terrorism and Promote the Nation’s Security</t>
  </si>
  <si>
    <t>Strategic Goal Two:  Enforce Federal Laws and Represent the Rights and Interests of the American People</t>
  </si>
  <si>
    <t>Strategic Goal Three:  Assist State, Local, and Tribal Efforts to Prevent or Reduce Crime and Violence</t>
  </si>
  <si>
    <t>Strategic Goal Four:  Ensure the Fair and Efficient Operation of the Federal Justice System</t>
  </si>
  <si>
    <t xml:space="preserve">  Change 2005 from 2004 .................................................................................................................</t>
  </si>
  <si>
    <t>*************MACRO AREA ********************************</t>
  </si>
  <si>
    <t>********** ALT-Z  (ADDS DOTS TO LABEL)**************</t>
  </si>
  <si>
    <t>{edit}......................................~{d 2}</t>
  </si>
  <si>
    <t>********** ALT-D  (DELETES 1 COLUMN)**************</t>
  </si>
  <si>
    <t>/WDC~{R 2}</t>
  </si>
  <si>
    <t xml:space="preserve">     2004 Rescission -- Reduction applied to DOJ (0.465%).............................................................................…</t>
  </si>
  <si>
    <t xml:space="preserve">     2004 Rescission -- Government-wide reduction (0.59%)............................................................................…</t>
  </si>
  <si>
    <t xml:space="preserve">  2005 Pay Raise (1.5 Percent).........….........................................................................................................…</t>
  </si>
  <si>
    <t xml:space="preserve">  Employee Performance.........….........................................................................................................…</t>
  </si>
  <si>
    <t xml:space="preserve">  Annualization of 2004 Pay Raise  (2.0 Percent).....…...............................................................…</t>
  </si>
  <si>
    <t xml:space="preserve">  Annualization of 2004 Pay Raise Additional (2.1 Percent) Increase.....…...............................................................…</t>
  </si>
  <si>
    <t xml:space="preserve">  Annualization of 2004 Increases.......................................................................................…</t>
  </si>
  <si>
    <t xml:space="preserve">  Annualization of 2003 Wartime Supplemental........................................................................................</t>
  </si>
  <si>
    <t xml:space="preserve">  Annualization of 2003 Positions.......................................................................................…</t>
  </si>
  <si>
    <t>GENERAL ADMINISTRATION</t>
  </si>
  <si>
    <t>Transfer of Positions and FTE</t>
  </si>
  <si>
    <t>Justice Management Division…………………..</t>
  </si>
  <si>
    <t>Executive Support………………………………………………..</t>
  </si>
  <si>
    <t>Department Leadership………………………………….</t>
  </si>
  <si>
    <t>NDIC……………………………………………………………………….</t>
  </si>
  <si>
    <t>2005 Total Request................................................................................................................................................................</t>
  </si>
  <si>
    <t xml:space="preserve">     Subtotal, Increases .....................................................................................................................................................................................................................................................................</t>
  </si>
  <si>
    <t xml:space="preserve">     Subtotal, Decreases......................................................................................................................................................................................................................................................................</t>
  </si>
  <si>
    <t xml:space="preserve">        Net, Adjustments to Base ........................................................................................................................................................</t>
  </si>
  <si>
    <t>2005 Current Services..........................................................................................................................................</t>
  </si>
  <si>
    <t xml:space="preserve">        Net, Program Improvements/Offsets…………………………………………………………..………</t>
  </si>
  <si>
    <t xml:space="preserve">2005 Total Request................................................................................................................................................................ </t>
  </si>
  <si>
    <t>NATIONAL DRUG INTELLIGENCE CENTER*</t>
  </si>
  <si>
    <t xml:space="preserve">*The National Drug Intelligence Center (NDIC) amount reflects the transfer of funds from the Intelligence Community Management Account to the </t>
  </si>
  <si>
    <t xml:space="preserve">Department of Justice to support the Department of Defense's counterdrug responsibilities in the operation of NDIC in Johnstown, Pennsylvania.  </t>
  </si>
  <si>
    <t>Intelligence Policy…………………………………………………….</t>
  </si>
  <si>
    <t>Enabling/Administrative -- Supports Goals 1-4……………………………………………………………………………………………………………………………….</t>
  </si>
  <si>
    <t xml:space="preserve">1.  Office of Intelligence Policy and Review </t>
  </si>
  <si>
    <r>
      <t>The GA requests 30 positions (22 attorneys),15 workyears, and $6,592,000</t>
    </r>
    <r>
      <rPr>
        <sz val="14"/>
        <rFont val="Arial"/>
        <family val="0"/>
      </rPr>
      <t xml:space="preserve"> for increased operational support in its investigations of terrorism, primarily through the application of warrants under the Foreign Intelligence Surveillance Act (FISA).  Counterterrorism-related casework generated from new FBI positions has a direct effect on the Office of Intelligence Policy and Review (OIPR) through increased requests for FISA applications.  Total resources for OIPR in FY 2005 include 112 positions, 97 FTE, and $21,860,792. </t>
    </r>
  </si>
  <si>
    <r>
      <t>The GA requests 2 positions (1 attorney), 1 workyear, and $100,000</t>
    </r>
    <r>
      <rPr>
        <sz val="14"/>
        <rFont val="Arial"/>
        <family val="0"/>
      </rPr>
      <t xml:space="preserve"> for additional resources for the Office of Public Affairs (PAO) to address the sustained increased level of public concern and attention to the issues the Department handles since September 11, 2001.  Total resources for PAO in FY 2005 include 17 positions, 21 FTE, and $2,090,000.  </t>
    </r>
  </si>
  <si>
    <r>
      <t>The GA requests 12 positions, 6 workyears, and $27,296,000</t>
    </r>
    <r>
      <rPr>
        <sz val="14"/>
        <rFont val="Arial"/>
        <family val="0"/>
      </rPr>
      <t xml:space="preserve"> for seven projects, which include:  the Justice Unified Telecom Network ($9,393,450); Public Key Infrastructure ($9,376,000); Enterprise Architecture ($1,588,000); Information Sharing Initiative ($800,000); Information Technology (IT) Program Oversight ($1,440,000); Investment Management ($588,000); and, e-Gov initiatives ($4,110,550).  These projects will provide a mechanism for achieving the IT/CIO Strategic Plan Objectives, including: increasing business process integration; eliminating system redundancy; and providing a cohesive and efficient means of planning for future Departmental systems development.</t>
    </r>
  </si>
  <si>
    <r>
      <t>The GA requests 19 positions, 9 workyears, and $5,000,000</t>
    </r>
    <r>
      <rPr>
        <sz val="14"/>
        <rFont val="Arial"/>
        <family val="0"/>
      </rPr>
      <t xml:space="preserve"> to:  facilitate a safe working environment for its employees by investing in an automated security background processing system and additional security expertise ($3,020,000); provide stronger management support and strategic planning to Department leadership ($490,000); improve the Department’s attorney workforce by strengthening hiring and diversity policies ($395,000); enhance attorney recruitment and retention through a student loan repayment program ($500,000); improve effectiveness of processing correspondence ($95,000); and support the training requirements of the Department's Human Capital Plan ($500,000).  Total resources for JMD in FY 2005 include 466 positions, 445 FTE, and $137,031,791.</t>
    </r>
  </si>
  <si>
    <r>
      <t>Program Offsets</t>
    </r>
    <r>
      <rPr>
        <b/>
        <sz val="14"/>
        <rFont val="Arial"/>
        <family val="2"/>
      </rPr>
      <t>................................................................................................................................................................................................................</t>
    </r>
  </si>
  <si>
    <t xml:space="preserve">  Goal 1:  Prevent Terrorism and Promote the Nation's Security..........................................................................................................................................</t>
  </si>
  <si>
    <t xml:space="preserve">  Enabling/Administrative - Supports Goals 1-4</t>
  </si>
  <si>
    <t xml:space="preserve">  Subtotal, Program Improvements................................................................................................................</t>
  </si>
  <si>
    <t>Program Offsets………………………………………………………...……………….</t>
  </si>
  <si>
    <t>Goal 1:  Prevent Terrorism and Promote the Nation's Security……………………………………………………………………………………………………………………………….</t>
  </si>
  <si>
    <t>1.  Public Affairs</t>
  </si>
  <si>
    <t>2.  Justice Management Division (JMD)</t>
  </si>
  <si>
    <t>3.  Chief Information Officer (CIO)</t>
  </si>
  <si>
    <t>4.  Unified Financial System</t>
  </si>
  <si>
    <r>
      <t>The GA requests 10 positions, 5 workyears, and $33,000,000</t>
    </r>
    <r>
      <rPr>
        <sz val="14"/>
        <rFont val="Arial"/>
        <family val="0"/>
      </rPr>
      <t xml:space="preserve"> for the Unified Financial Management System (UFMS), including funding to support subsidiary modules for new property and budget management systems.  The annual financial audits of DOJ and its components have found fault with most of the core financial management systems in use at DOJ.  Continuing the UFMS initiative will result in a significant improvement to the efficiency and integrity of our financial management and accounting system.    The goal of the UFMS is to provide accurate, timely, and useful financial data for financial managers and program managers across the Department, through streamlined and standardized business processes and procedures.  $8.9 million was provided for this project in FY 2003 from Working Capital Fund Retained Earnings.  No direct funding is provided in the FY 2004 Appropriation.  </t>
    </r>
  </si>
  <si>
    <t>2004 Appropriation Enacted  (w/ Rescission)</t>
  </si>
  <si>
    <t>2004 Appropriation Enacted (with Rescission) ...........................................................</t>
  </si>
  <si>
    <t>2004 Appropriation Enacted (without Rescission) ...........................................................</t>
  </si>
  <si>
    <t>The President's FY 2004 budget requested a 2 percent average pay raise for federal civilian workers in 2004.  However, the FY 2004 Consolidated Appropriations Act includes language granting civilian federal employees a 4.1 percent average pay raise in 2004.  The FY 2005 budget request reflects the higher pay raise.  DOJ proposes to offset the additional $322,000 in annualization costs through management efficiencies.</t>
  </si>
  <si>
    <t>Net, Program Improvements/Offsets, General Administration......................................................................................................................................…</t>
  </si>
  <si>
    <t xml:space="preserve">  2003 Wartime Supplemental Non-recurring Costs.........................…..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</si>
</sst>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6">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i/>
      <sz val="14"/>
      <name val="Arial"/>
      <family val="0"/>
    </font>
    <font>
      <b/>
      <sz val="14"/>
      <name val="Arial"/>
      <family val="0"/>
    </font>
    <font>
      <b/>
      <u val="single"/>
      <sz val="14"/>
      <name val="Arial"/>
      <family val="0"/>
    </font>
    <font>
      <b/>
      <u val="single"/>
      <sz val="10"/>
      <name val="Arial"/>
      <family val="0"/>
    </font>
    <font>
      <u val="doubleAccounting"/>
      <sz val="10"/>
      <name val="Arial"/>
      <family val="0"/>
    </font>
    <font>
      <sz val="8"/>
      <name val="Arial"/>
      <family val="2"/>
    </font>
  </fonts>
  <fills count="2">
    <fill>
      <patternFill/>
    </fill>
    <fill>
      <patternFill patternType="gray125"/>
    </fill>
  </fills>
  <borders count="34">
    <border>
      <left/>
      <right/>
      <top/>
      <bottom/>
      <diagonal/>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color indexed="63"/>
      </bottom>
    </border>
    <border>
      <left>
        <color indexed="63"/>
      </left>
      <right style="thin"/>
      <top>
        <color indexed="63"/>
      </top>
      <bottom>
        <color indexed="63"/>
      </bottom>
    </border>
    <border>
      <left style="thin"/>
      <right/>
      <top>
        <color indexed="63"/>
      </top>
      <bottom/>
    </border>
    <border>
      <left/>
      <right style="thin"/>
      <top>
        <color indexed="63"/>
      </top>
      <bottom/>
    </border>
    <border>
      <left style="thin"/>
      <right/>
      <top/>
      <bottom style="thin"/>
    </border>
    <border>
      <left/>
      <right style="thin"/>
      <top/>
      <bottom style="thin"/>
    </border>
    <border>
      <left style="thin"/>
      <right>
        <color indexed="63"/>
      </right>
      <top>
        <color indexed="63"/>
      </top>
      <bottom>
        <color indexed="63"/>
      </bottom>
    </border>
    <border>
      <left/>
      <right style="thin"/>
      <top/>
      <bottom>
        <color indexed="63"/>
      </bottom>
    </border>
    <border>
      <left/>
      <right style="thin"/>
      <top>
        <color indexed="63"/>
      </top>
      <bottom>
        <color indexed="63"/>
      </bottom>
    </border>
    <border>
      <left>
        <color indexed="63"/>
      </left>
      <right style="thin"/>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color indexed="63"/>
      </top>
      <bottom style="thin"/>
    </border>
    <border>
      <left/>
      <right/>
      <top>
        <color indexed="63"/>
      </top>
      <bottom style="thin"/>
    </border>
    <border>
      <left/>
      <right style="thin"/>
      <top>
        <color indexed="63"/>
      </top>
      <bottom style="thin"/>
    </border>
    <border>
      <left>
        <color indexed="63"/>
      </left>
      <right/>
      <top>
        <color indexed="63"/>
      </top>
      <bottom style="thin"/>
    </border>
    <border>
      <left style="thin"/>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right>
        <color indexed="63"/>
      </right>
      <top/>
      <bottom style="thin"/>
    </border>
    <border>
      <left>
        <color indexed="63"/>
      </left>
      <right style="thin"/>
      <top/>
      <bottom style="thin"/>
    </border>
    <border>
      <left>
        <color indexed="63"/>
      </left>
      <right/>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17">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12"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horizontal="centerContinuous"/>
    </xf>
    <xf numFmtId="3" fontId="4" fillId="0" borderId="1" xfId="0" applyAlignment="1">
      <alignment/>
    </xf>
    <xf numFmtId="3" fontId="9" fillId="0" borderId="0" xfId="0" applyAlignment="1">
      <alignment/>
    </xf>
    <xf numFmtId="3" fontId="10" fillId="0" borderId="0" xfId="0" applyAlignment="1">
      <alignment horizontal="centerContinuous"/>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4" fillId="0" borderId="0" xfId="0" applyFont="1" applyAlignment="1">
      <alignment horizontal="centerContinuous"/>
    </xf>
    <xf numFmtId="3" fontId="11" fillId="0" borderId="0" xfId="0" applyFont="1" applyAlignment="1">
      <alignment horizontal="centerContinuous"/>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11" fillId="0" borderId="0" xfId="0" applyFont="1" applyAlignment="1">
      <alignment horizontal="centerContinuous" wrapText="1"/>
    </xf>
    <xf numFmtId="3" fontId="7" fillId="0" borderId="0" xfId="0" applyAlignment="1">
      <alignment horizontal="centerContinuous" wrapText="1"/>
    </xf>
    <xf numFmtId="3" fontId="7" fillId="0" borderId="0" xfId="0" applyAlignment="1">
      <alignment horizontal="left"/>
    </xf>
    <xf numFmtId="3" fontId="0" fillId="0" borderId="0" xfId="0" applyBorder="1" applyAlignment="1">
      <alignment horizontal="center"/>
    </xf>
    <xf numFmtId="3" fontId="9" fillId="0" borderId="0" xfId="0" applyFont="1" applyAlignment="1">
      <alignment horizontal="center"/>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164" fontId="7" fillId="0" borderId="0" xfId="0" applyNumberFormat="1" applyAlignment="1">
      <alignment/>
    </xf>
    <xf numFmtId="164" fontId="4"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1" fillId="0" borderId="0" xfId="0" applyFont="1" applyAlignment="1">
      <alignment horizontal="centerContinuous"/>
    </xf>
    <xf numFmtId="3" fontId="12" fillId="0" borderId="0" xfId="0" applyFont="1" applyAlignment="1">
      <alignment horizontal="centerContinuous"/>
    </xf>
    <xf numFmtId="3" fontId="7" fillId="0" borderId="0" xfId="0" applyFont="1" applyAlignment="1">
      <alignment horizontal="centerContinuous"/>
    </xf>
    <xf numFmtId="0" fontId="13"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0" fontId="0" fillId="0" borderId="4" xfId="0" applyBorder="1" applyAlignment="1">
      <alignment horizontal="center"/>
    </xf>
    <xf numFmtId="0" fontId="0" fillId="0" borderId="4" xfId="0" applyAlignment="1">
      <alignment horizontal="center"/>
    </xf>
    <xf numFmtId="3" fontId="0" fillId="0" borderId="2" xfId="0" applyNumberFormat="1" applyAlignment="1">
      <alignment horizontal="center"/>
    </xf>
    <xf numFmtId="3" fontId="0" fillId="0" borderId="3" xfId="0" applyNumberFormat="1" applyAlignment="1">
      <alignment horizontal="center"/>
    </xf>
    <xf numFmtId="3" fontId="0" fillId="0" borderId="5" xfId="0" applyNumberFormat="1" applyBorder="1" applyAlignment="1">
      <alignment/>
    </xf>
    <xf numFmtId="3" fontId="0" fillId="0" borderId="0" xfId="0" applyNumberFormat="1" applyBorder="1" applyAlignment="1">
      <alignment/>
    </xf>
    <xf numFmtId="0" fontId="0" fillId="0" borderId="6" xfId="0" applyBorder="1" applyAlignment="1">
      <alignment/>
    </xf>
    <xf numFmtId="0" fontId="0" fillId="0" borderId="6" xfId="0" applyAlignment="1">
      <alignment/>
    </xf>
    <xf numFmtId="3" fontId="0" fillId="0" borderId="5" xfId="0" applyNumberFormat="1" applyAlignment="1">
      <alignment/>
    </xf>
    <xf numFmtId="3" fontId="0" fillId="0" borderId="7" xfId="0" applyNumberFormat="1" applyBorder="1" applyAlignment="1">
      <alignment/>
    </xf>
    <xf numFmtId="3" fontId="0" fillId="0" borderId="0" xfId="0" applyNumberFormat="1" applyBorder="1" applyAlignment="1">
      <alignment/>
    </xf>
    <xf numFmtId="3" fontId="0" fillId="0" borderId="0" xfId="0" applyNumberFormat="1" applyBorder="1" applyAlignment="1">
      <alignment/>
    </xf>
    <xf numFmtId="0" fontId="0" fillId="0" borderId="8" xfId="0" applyBorder="1" applyAlignment="1">
      <alignment/>
    </xf>
    <xf numFmtId="3" fontId="0" fillId="0" borderId="0" xfId="0" applyBorder="1" applyAlignment="1">
      <alignment/>
    </xf>
    <xf numFmtId="3" fontId="0" fillId="0" borderId="0" xfId="0" applyNumberFormat="1" applyBorder="1" applyAlignment="1">
      <alignment/>
    </xf>
    <xf numFmtId="3" fontId="0" fillId="0" borderId="8" xfId="0"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0" fillId="0" borderId="9" xfId="0" applyNumberFormat="1" applyBorder="1" applyAlignment="1">
      <alignment/>
    </xf>
    <xf numFmtId="5" fontId="0" fillId="0" borderId="10" xfId="0" applyBorder="1" applyAlignment="1">
      <alignment/>
    </xf>
    <xf numFmtId="3" fontId="0" fillId="0" borderId="10" xfId="0" applyNumberFormat="1" applyBorder="1" applyAlignment="1">
      <alignment/>
    </xf>
    <xf numFmtId="3" fontId="0" fillId="0" borderId="6" xfId="0" applyNumberFormat="1" applyAlignment="1">
      <alignment/>
    </xf>
    <xf numFmtId="0" fontId="0" fillId="0" borderId="0" xfId="0" applyAlignment="1">
      <alignment/>
    </xf>
    <xf numFmtId="3" fontId="0" fillId="0" borderId="11" xfId="0" applyNumberFormat="1" applyBorder="1" applyAlignment="1">
      <alignment/>
    </xf>
    <xf numFmtId="3" fontId="0" fillId="0" borderId="1" xfId="0" applyNumberFormat="1" applyBorder="1" applyAlignment="1">
      <alignment/>
    </xf>
    <xf numFmtId="3" fontId="0" fillId="0" borderId="12" xfId="0" applyNumberFormat="1" applyBorder="1" applyAlignment="1">
      <alignment/>
    </xf>
    <xf numFmtId="0" fontId="0" fillId="0" borderId="12" xfId="0" applyAlignment="1">
      <alignment/>
    </xf>
    <xf numFmtId="3" fontId="0" fillId="0" borderId="12" xfId="0" applyNumberFormat="1" applyAlignment="1">
      <alignment/>
    </xf>
    <xf numFmtId="3" fontId="0" fillId="0" borderId="11" xfId="0" applyNumberFormat="1" applyAlignment="1">
      <alignment/>
    </xf>
    <xf numFmtId="3" fontId="0" fillId="0" borderId="6" xfId="0" applyBorder="1" applyAlignment="1">
      <alignment/>
    </xf>
    <xf numFmtId="3" fontId="0" fillId="0" borderId="13"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0" xfId="0" applyBorder="1" applyAlignment="1">
      <alignment/>
    </xf>
    <xf numFmtId="0" fontId="0" fillId="0" borderId="14" xfId="0" applyBorder="1" applyAlignment="1">
      <alignment/>
    </xf>
    <xf numFmtId="0" fontId="0" fillId="0" borderId="1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NumberFormat="1" applyFill="1" applyBorder="1" applyAlignment="1">
      <alignment/>
    </xf>
    <xf numFmtId="0" fontId="0" fillId="0" borderId="8" xfId="0" applyFill="1" applyBorder="1" applyAlignment="1">
      <alignment/>
    </xf>
    <xf numFmtId="3" fontId="0" fillId="0" borderId="0" xfId="0" applyNumberFormat="1" applyFill="1" applyBorder="1" applyAlignment="1">
      <alignment/>
    </xf>
    <xf numFmtId="3" fontId="0" fillId="0" borderId="14" xfId="0" applyNumberFormat="1" applyBorder="1" applyAlignment="1">
      <alignment/>
    </xf>
    <xf numFmtId="3" fontId="0" fillId="0" borderId="0" xfId="0" applyNumberFormat="1" applyBorder="1" applyAlignment="1">
      <alignment/>
    </xf>
    <xf numFmtId="3" fontId="0" fillId="0" borderId="8" xfId="0" applyNumberFormat="1" applyBorder="1" applyAlignment="1">
      <alignment/>
    </xf>
    <xf numFmtId="3"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3" fontId="0" fillId="0" borderId="8" xfId="0" applyNumberFormat="1" applyFill="1" applyBorder="1" applyAlignment="1">
      <alignment/>
    </xf>
    <xf numFmtId="3" fontId="14" fillId="0" borderId="0" xfId="0" applyNumberFormat="1" applyBorder="1" applyAlignment="1">
      <alignment/>
    </xf>
    <xf numFmtId="0" fontId="14" fillId="0" borderId="10" xfId="0" applyBorder="1" applyAlignment="1">
      <alignment/>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20" xfId="0" applyNumberFormat="1" applyBorder="1" applyAlignment="1">
      <alignment/>
    </xf>
    <xf numFmtId="3" fontId="0" fillId="0" borderId="21" xfId="0" applyNumberFormat="1" applyBorder="1" applyAlignment="1">
      <alignment/>
    </xf>
    <xf numFmtId="3" fontId="0" fillId="0" borderId="5" xfId="0" applyAlignment="1">
      <alignment/>
    </xf>
    <xf numFmtId="3" fontId="4" fillId="0" borderId="0" xfId="0" applyNumberFormat="1" applyAlignment="1">
      <alignment horizontal="centerContinuous"/>
    </xf>
    <xf numFmtId="3" fontId="0" fillId="0" borderId="22" xfId="0" applyNumberFormat="1" applyBorder="1" applyAlignment="1">
      <alignment/>
    </xf>
    <xf numFmtId="3" fontId="0" fillId="0" borderId="23" xfId="0" applyNumberFormat="1" applyBorder="1" applyAlignment="1">
      <alignment/>
    </xf>
    <xf numFmtId="3" fontId="0" fillId="0" borderId="4" xfId="0" applyNumberFormat="1" applyBorder="1" applyAlignment="1">
      <alignment/>
    </xf>
    <xf numFmtId="3" fontId="0" fillId="0" borderId="24" xfId="0" applyNumberFormat="1" applyBorder="1" applyAlignment="1">
      <alignment/>
    </xf>
    <xf numFmtId="3" fontId="0" fillId="0" borderId="0" xfId="0" applyNumberFormat="1" applyBorder="1" applyAlignment="1">
      <alignment/>
    </xf>
    <xf numFmtId="3" fontId="0" fillId="0" borderId="15" xfId="0" applyBorder="1" applyAlignment="1">
      <alignment/>
    </xf>
    <xf numFmtId="3" fontId="0" fillId="0" borderId="22" xfId="0" applyBorder="1" applyAlignment="1">
      <alignment/>
    </xf>
    <xf numFmtId="0" fontId="0" fillId="0" borderId="22" xfId="0"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14" fillId="0" borderId="20" xfId="0" applyNumberFormat="1" applyBorder="1" applyAlignment="1">
      <alignment/>
    </xf>
    <xf numFmtId="3" fontId="14" fillId="0" borderId="0" xfId="0" applyNumberFormat="1" applyBorder="1" applyAlignment="1">
      <alignment/>
    </xf>
    <xf numFmtId="3" fontId="14" fillId="0" borderId="21" xfId="0" applyNumberFormat="1" applyBorder="1" applyAlignment="1">
      <alignment/>
    </xf>
    <xf numFmtId="3" fontId="15" fillId="0" borderId="0" xfId="0" applyFont="1" applyAlignment="1">
      <alignment/>
    </xf>
    <xf numFmtId="49" fontId="4" fillId="0" borderId="0" xfId="0" applyNumberFormat="1" applyFont="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4" fillId="0" borderId="0" xfId="0" applyBorder="1" applyAlignment="1">
      <alignment/>
    </xf>
    <xf numFmtId="3" fontId="4" fillId="0" borderId="0" xfId="0" applyFont="1" applyBorder="1" applyAlignment="1">
      <alignment horizontal="right"/>
    </xf>
    <xf numFmtId="3" fontId="4" fillId="0" borderId="0" xfId="0" applyFont="1" applyBorder="1" applyAlignment="1">
      <alignment/>
    </xf>
    <xf numFmtId="5" fontId="4" fillId="0" borderId="0" xfId="0" applyFont="1" applyBorder="1" applyAlignment="1">
      <alignment/>
    </xf>
    <xf numFmtId="3" fontId="5" fillId="0" borderId="0" xfId="0" applyFont="1" applyBorder="1" applyAlignment="1">
      <alignment/>
    </xf>
    <xf numFmtId="3" fontId="5" fillId="0" borderId="0" xfId="0" applyFont="1" applyAlignment="1">
      <alignment/>
    </xf>
    <xf numFmtId="5" fontId="5" fillId="0" borderId="0" xfId="0" applyFont="1" applyAlignment="1">
      <alignment/>
    </xf>
    <xf numFmtId="3" fontId="5" fillId="0" borderId="0" xfId="0" applyNumberFormat="1" applyFont="1" applyAlignment="1">
      <alignment/>
    </xf>
    <xf numFmtId="3" fontId="0" fillId="0" borderId="16"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0" xfId="0" applyNumberFormat="1" applyAlignment="1">
      <alignment horizontal="right"/>
    </xf>
    <xf numFmtId="3" fontId="0" fillId="0" borderId="1" xfId="0" applyNumberFormat="1" applyAlignment="1">
      <alignment horizontal="right"/>
    </xf>
    <xf numFmtId="3" fontId="0" fillId="0" borderId="0" xfId="0" applyNumberFormat="1" applyBorder="1" applyAlignment="1">
      <alignment horizontal="right"/>
    </xf>
    <xf numFmtId="3" fontId="4" fillId="0" borderId="0" xfId="0" applyBorder="1" applyAlignment="1">
      <alignment/>
    </xf>
    <xf numFmtId="5" fontId="4" fillId="0" borderId="0" xfId="0" applyBorder="1" applyAlignment="1">
      <alignment/>
    </xf>
    <xf numFmtId="3" fontId="7" fillId="0" borderId="0" xfId="0" applyBorder="1" applyAlignment="1">
      <alignment horizontal="center"/>
    </xf>
    <xf numFmtId="3" fontId="0" fillId="0" borderId="27" xfId="0" applyNumberFormat="1" applyBorder="1" applyAlignment="1">
      <alignment/>
    </xf>
    <xf numFmtId="3" fontId="0" fillId="0" borderId="28" xfId="0" applyNumberFormat="1" applyBorder="1" applyAlignment="1">
      <alignment/>
    </xf>
    <xf numFmtId="3" fontId="0" fillId="0" borderId="0" xfId="0" applyNumberFormat="1" applyBorder="1" applyAlignment="1">
      <alignment horizontal="right"/>
    </xf>
    <xf numFmtId="3" fontId="4" fillId="0" borderId="0" xfId="0" applyFont="1" applyBorder="1" applyAlignment="1">
      <alignment horizontal="right"/>
    </xf>
    <xf numFmtId="3" fontId="4" fillId="0" borderId="0" xfId="0" applyFont="1" applyBorder="1" applyAlignment="1">
      <alignment/>
    </xf>
    <xf numFmtId="3" fontId="7" fillId="0" borderId="0" xfId="0" applyBorder="1" applyAlignment="1">
      <alignment wrapText="1"/>
    </xf>
    <xf numFmtId="3" fontId="7" fillId="0" borderId="0" xfId="0" applyBorder="1" applyAlignment="1">
      <alignment wrapText="1"/>
    </xf>
    <xf numFmtId="3" fontId="11" fillId="0" borderId="0" xfId="0" applyFont="1" applyBorder="1" applyAlignment="1">
      <alignment wrapText="1"/>
    </xf>
    <xf numFmtId="3" fontId="9" fillId="0" borderId="0" xfId="0" applyFont="1" applyAlignment="1">
      <alignment/>
    </xf>
    <xf numFmtId="3" fontId="4" fillId="0" borderId="1" xfId="0" applyFont="1" applyBorder="1" applyAlignment="1">
      <alignment/>
    </xf>
    <xf numFmtId="37" fontId="7" fillId="0" borderId="0" xfId="0" applyNumberFormat="1" applyBorder="1" applyAlignment="1">
      <alignment/>
    </xf>
    <xf numFmtId="3" fontId="0" fillId="0" borderId="29" xfId="0" applyNumberFormat="1" applyBorder="1" applyAlignment="1">
      <alignment/>
    </xf>
    <xf numFmtId="3" fontId="0" fillId="0" borderId="30" xfId="0" applyNumberFormat="1" applyFill="1" applyBorder="1" applyAlignment="1">
      <alignment/>
    </xf>
    <xf numFmtId="5" fontId="0" fillId="0" borderId="30" xfId="0" applyBorder="1" applyAlignment="1">
      <alignment/>
    </xf>
    <xf numFmtId="3" fontId="0" fillId="0" borderId="1" xfId="0" applyNumberFormat="1" applyBorder="1" applyAlignment="1">
      <alignment horizontal="right"/>
    </xf>
    <xf numFmtId="5" fontId="0" fillId="0" borderId="12" xfId="0" applyBorder="1" applyAlignment="1">
      <alignment/>
    </xf>
    <xf numFmtId="3" fontId="7" fillId="0" borderId="0" xfId="0" applyBorder="1" applyAlignment="1">
      <alignment horizontal="center"/>
    </xf>
    <xf numFmtId="3" fontId="11"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Border="1" applyAlignment="1">
      <alignment horizontal="center"/>
    </xf>
    <xf numFmtId="3" fontId="7" fillId="0" borderId="0" xfId="0" applyBorder="1" applyAlignment="1">
      <alignment horizontal="center"/>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0" xfId="0" applyBorder="1" applyAlignment="1">
      <alignment wrapText="1"/>
    </xf>
    <xf numFmtId="3" fontId="0" fillId="0" borderId="26" xfId="0" applyNumberFormat="1" applyBorder="1" applyAlignment="1">
      <alignment horizontal="center"/>
    </xf>
    <xf numFmtId="3" fontId="0" fillId="0" borderId="31" xfId="0" applyBorder="1" applyAlignment="1">
      <alignment horizontal="center"/>
    </xf>
    <xf numFmtId="3" fontId="0" fillId="0" borderId="32" xfId="0" applyBorder="1" applyAlignment="1">
      <alignment horizontal="center"/>
    </xf>
    <xf numFmtId="3" fontId="0" fillId="0" borderId="33" xfId="0" applyBorder="1" applyAlignment="1">
      <alignment horizontal="center"/>
    </xf>
    <xf numFmtId="3" fontId="0" fillId="0" borderId="25" xfId="0" applyBorder="1" applyAlignment="1">
      <alignment horizontal="center"/>
    </xf>
    <xf numFmtId="3" fontId="0" fillId="0" borderId="30" xfId="0" applyBorder="1" applyAlignment="1">
      <alignment horizontal="center"/>
    </xf>
    <xf numFmtId="0" fontId="0" fillId="0" borderId="26" xfId="0" applyBorder="1" applyAlignment="1">
      <alignment horizontal="center" wrapText="1"/>
    </xf>
    <xf numFmtId="3" fontId="0" fillId="0" borderId="31" xfId="0" applyBorder="1" applyAlignment="1">
      <alignment wrapText="1"/>
    </xf>
    <xf numFmtId="3" fontId="0" fillId="0" borderId="32" xfId="0" applyBorder="1" applyAlignment="1">
      <alignment wrapText="1"/>
    </xf>
    <xf numFmtId="3" fontId="0" fillId="0" borderId="33" xfId="0" applyBorder="1" applyAlignment="1">
      <alignment wrapText="1"/>
    </xf>
    <xf numFmtId="3" fontId="0" fillId="0" borderId="25" xfId="0" applyBorder="1" applyAlignment="1">
      <alignment wrapText="1"/>
    </xf>
    <xf numFmtId="3" fontId="0" fillId="0" borderId="30" xfId="0" applyBorder="1" applyAlignment="1">
      <alignment wrapText="1"/>
    </xf>
    <xf numFmtId="0" fontId="0" fillId="0" borderId="26" xfId="0" applyBorder="1" applyAlignment="1">
      <alignment horizontal="center"/>
    </xf>
    <xf numFmtId="3" fontId="0" fillId="0" borderId="33" xfId="0" applyBorder="1" applyAlignment="1">
      <alignment/>
    </xf>
    <xf numFmtId="3" fontId="0" fillId="0" borderId="25" xfId="0" applyBorder="1" applyAlignment="1">
      <alignment/>
    </xf>
    <xf numFmtId="3" fontId="0" fillId="0" borderId="30" xfId="0"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Border="1" applyAlignment="1">
      <alignment/>
    </xf>
    <xf numFmtId="3" fontId="7" fillId="0" borderId="0" xfId="0" applyBorder="1" applyAlignment="1">
      <alignment/>
    </xf>
    <xf numFmtId="3" fontId="11" fillId="0" borderId="0" xfId="0" applyFont="1" applyBorder="1" applyAlignment="1">
      <alignment/>
    </xf>
    <xf numFmtId="3" fontId="11" fillId="0" borderId="0" xfId="0" applyFont="1" applyBorder="1" applyAlignment="1">
      <alignment/>
    </xf>
    <xf numFmtId="3" fontId="11"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U153"/>
  <sheetViews>
    <sheetView workbookViewId="0" topLeftCell="A1">
      <selection activeCell="A1" sqref="A1"/>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1.421875" style="0" customWidth="1"/>
    <col min="7" max="8" width="7.7109375" style="48" customWidth="1"/>
    <col min="9" max="9" width="11.8515625" style="0" customWidth="1"/>
    <col min="10" max="11" width="7.7109375" style="48" customWidth="1"/>
    <col min="12" max="12" width="14.00390625" style="0" customWidth="1"/>
    <col min="13" max="13" width="10.8515625" style="48" customWidth="1"/>
    <col min="14" max="14" width="7.7109375" style="48" customWidth="1"/>
    <col min="15" max="15" width="12.140625" style="0" customWidth="1"/>
    <col min="16" max="16" width="1.7109375" style="0" customWidth="1"/>
    <col min="17" max="19" width="2.7109375" style="0" customWidth="1"/>
    <col min="20" max="20" width="2.7109375" style="0" hidden="1" customWidth="1"/>
    <col min="21" max="22" width="2.7109375" style="0" customWidth="1"/>
    <col min="23" max="23" width="9.7109375" style="0" customWidth="1"/>
    <col min="24" max="24" width="2.7109375" style="0" customWidth="1"/>
    <col min="25" max="25" width="9.7109375" style="0" hidden="1" customWidth="1"/>
    <col min="27" max="29" width="2.7109375" style="0" customWidth="1"/>
    <col min="30" max="30" width="8.421875" style="0" hidden="1" customWidth="1"/>
    <col min="31" max="31" width="12.7109375" style="0" customWidth="1"/>
    <col min="32" max="34" width="2.7109375" style="0" customWidth="1"/>
    <col min="35" max="35" width="8.421875" style="0" hidden="1" customWidth="1"/>
    <col min="36" max="36" width="12.7109375" style="0" customWidth="1"/>
    <col min="37" max="39" width="2.7109375" style="0" customWidth="1"/>
    <col min="40" max="40" width="2.7109375" style="0" hidden="1" customWidth="1"/>
    <col min="41" max="44" width="2.7109375" style="0" customWidth="1"/>
    <col min="45" max="45" width="8.421875" style="0" hidden="1" customWidth="1"/>
    <col min="46" max="46" width="12.7109375" style="0" customWidth="1"/>
    <col min="47" max="49" width="2.7109375" style="0" customWidth="1"/>
    <col min="50" max="50" width="8.421875" style="0" hidden="1" customWidth="1"/>
    <col min="51" max="51" width="12.7109375" style="0" customWidth="1"/>
    <col min="52" max="54" width="2.7109375" style="0" customWidth="1"/>
    <col min="56" max="56" width="15.7109375" style="0" customWidth="1"/>
    <col min="57" max="59" width="2.7109375" style="0" customWidth="1"/>
    <col min="61" max="61" width="15.7109375" style="0" customWidth="1"/>
    <col min="62" max="62" width="2.7109375" style="0" customWidth="1"/>
    <col min="63" max="63" width="9.7109375" style="0" customWidth="1"/>
    <col min="64" max="64" width="2.7109375" style="0" customWidth="1"/>
    <col min="66" max="66" width="12.7109375" style="0" customWidth="1"/>
    <col min="67" max="72" width="2.7109375" style="0" customWidth="1"/>
    <col min="74" max="74" width="9.7109375" style="0" customWidth="1"/>
    <col min="75" max="75" width="2.7109375" style="0" customWidth="1"/>
    <col min="76" max="76" width="9.7109375" style="0" customWidth="1"/>
    <col min="77" max="77" width="2.7109375" style="0" customWidth="1"/>
    <col min="78" max="78" width="9.7109375" style="0" customWidth="1"/>
    <col min="79" max="79" width="2.7109375" style="0" customWidth="1"/>
    <col min="80" max="80" width="12.7109375" style="0" customWidth="1"/>
  </cols>
  <sheetData>
    <row r="1" ht="7.5" customHeight="1"/>
    <row r="2" spans="1:15" ht="24.75" customHeight="1">
      <c r="A2" s="43" t="s">
        <v>58</v>
      </c>
      <c r="B2" s="44"/>
      <c r="C2" s="44"/>
      <c r="D2" s="43"/>
      <c r="E2" s="44"/>
      <c r="F2" s="44"/>
      <c r="G2" s="45"/>
      <c r="H2" s="45"/>
      <c r="I2" s="44"/>
      <c r="J2" s="45"/>
      <c r="K2" s="45"/>
      <c r="L2" s="44"/>
      <c r="M2" s="45"/>
      <c r="N2" s="45"/>
      <c r="O2" s="44"/>
    </row>
    <row r="3" spans="1:15" ht="12.75">
      <c r="A3" s="44" t="s">
        <v>23</v>
      </c>
      <c r="B3" s="44"/>
      <c r="C3" s="44"/>
      <c r="D3" s="44"/>
      <c r="E3" s="44"/>
      <c r="F3" s="44"/>
      <c r="G3" s="45"/>
      <c r="H3" s="45"/>
      <c r="I3" s="44"/>
      <c r="J3" s="45"/>
      <c r="K3" s="45"/>
      <c r="L3" s="44"/>
      <c r="M3" s="45"/>
      <c r="N3" s="45"/>
      <c r="O3" s="44"/>
    </row>
    <row r="4" spans="7:9" ht="12.75">
      <c r="G4" s="46"/>
      <c r="H4" s="46"/>
      <c r="I4" s="47"/>
    </row>
    <row r="5" spans="7:16" ht="12.75">
      <c r="G5" s="178" t="s">
        <v>24</v>
      </c>
      <c r="H5" s="179"/>
      <c r="I5" s="180"/>
      <c r="J5" s="184" t="s">
        <v>71</v>
      </c>
      <c r="K5" s="185"/>
      <c r="L5" s="186"/>
      <c r="M5" s="190" t="s">
        <v>25</v>
      </c>
      <c r="N5" s="179"/>
      <c r="O5" s="180"/>
      <c r="P5" t="s">
        <v>6</v>
      </c>
    </row>
    <row r="6" spans="7:16" ht="12.75">
      <c r="G6" s="181"/>
      <c r="H6" s="182"/>
      <c r="I6" s="183"/>
      <c r="J6" s="187"/>
      <c r="K6" s="188"/>
      <c r="L6" s="189"/>
      <c r="M6" s="191"/>
      <c r="N6" s="192"/>
      <c r="O6" s="193"/>
      <c r="P6" t="s">
        <v>6</v>
      </c>
    </row>
    <row r="7" spans="7:15" ht="12.75">
      <c r="G7" s="49" t="s">
        <v>18</v>
      </c>
      <c r="H7" s="50" t="s">
        <v>14</v>
      </c>
      <c r="I7" s="51" t="s">
        <v>12</v>
      </c>
      <c r="J7" s="53" t="s">
        <v>18</v>
      </c>
      <c r="K7" s="54" t="s">
        <v>14</v>
      </c>
      <c r="L7" s="52" t="s">
        <v>12</v>
      </c>
      <c r="M7" s="53" t="s">
        <v>18</v>
      </c>
      <c r="N7" s="54" t="s">
        <v>14</v>
      </c>
      <c r="O7" s="52" t="s">
        <v>12</v>
      </c>
    </row>
    <row r="8" spans="7:15" ht="12.75">
      <c r="G8" s="55"/>
      <c r="H8" s="56"/>
      <c r="I8" s="86"/>
      <c r="L8" s="58"/>
      <c r="M8" s="59"/>
      <c r="O8" s="58"/>
    </row>
    <row r="9" spans="1:15" ht="12.75">
      <c r="A9" t="s">
        <v>26</v>
      </c>
      <c r="F9" t="s">
        <v>6</v>
      </c>
      <c r="G9" s="75">
        <v>675</v>
      </c>
      <c r="H9" s="150">
        <v>542</v>
      </c>
      <c r="I9" s="163">
        <v>99283</v>
      </c>
      <c r="J9" s="161">
        <v>0</v>
      </c>
      <c r="K9" s="164">
        <v>229</v>
      </c>
      <c r="L9" s="165">
        <v>38687</v>
      </c>
      <c r="M9" s="75">
        <f>G9+J9</f>
        <v>675</v>
      </c>
      <c r="N9" s="76">
        <f>H9+K9</f>
        <v>771</v>
      </c>
      <c r="O9" s="165">
        <f>I9+L9</f>
        <v>137970</v>
      </c>
    </row>
    <row r="10" spans="7:16" ht="12.75">
      <c r="G10" s="116"/>
      <c r="H10" s="117"/>
      <c r="I10" s="98"/>
      <c r="J10" s="62"/>
      <c r="K10" s="62"/>
      <c r="L10" s="63"/>
      <c r="M10" s="62"/>
      <c r="N10" s="62"/>
      <c r="O10" s="63"/>
      <c r="P10" s="64"/>
    </row>
    <row r="11" spans="7:15" ht="12.75">
      <c r="G11" s="55"/>
      <c r="H11" s="65"/>
      <c r="I11" s="66"/>
      <c r="J11" s="67"/>
      <c r="K11" s="68"/>
      <c r="L11" s="69"/>
      <c r="M11" s="70"/>
      <c r="N11" s="68"/>
      <c r="O11" s="71"/>
    </row>
    <row r="12" spans="1:15" ht="12.75">
      <c r="A12" t="s">
        <v>94</v>
      </c>
      <c r="F12" t="s">
        <v>6</v>
      </c>
      <c r="G12" s="55">
        <v>660</v>
      </c>
      <c r="H12" s="56">
        <v>661</v>
      </c>
      <c r="I12" s="72">
        <v>106687</v>
      </c>
      <c r="J12" s="59">
        <v>0</v>
      </c>
      <c r="K12" s="144">
        <v>322</v>
      </c>
      <c r="L12" s="48">
        <f>41800+1000+1500</f>
        <v>44300</v>
      </c>
      <c r="M12" s="59">
        <f aca="true" t="shared" si="0" ref="M12:O14">G12+J12</f>
        <v>660</v>
      </c>
      <c r="N12" s="48">
        <f>H12+K12</f>
        <v>983</v>
      </c>
      <c r="O12" s="73">
        <f t="shared" si="0"/>
        <v>150987</v>
      </c>
    </row>
    <row r="13" spans="1:15" ht="12.75">
      <c r="A13" t="s">
        <v>49</v>
      </c>
      <c r="F13" t="s">
        <v>6</v>
      </c>
      <c r="G13" s="116">
        <v>0</v>
      </c>
      <c r="H13" s="117">
        <v>0</v>
      </c>
      <c r="I13" s="118">
        <v>-496</v>
      </c>
      <c r="J13" s="116">
        <v>0</v>
      </c>
      <c r="K13" s="117">
        <v>0</v>
      </c>
      <c r="L13" s="98">
        <v>0</v>
      </c>
      <c r="M13" s="116">
        <f t="shared" si="0"/>
        <v>0</v>
      </c>
      <c r="N13" s="117">
        <f t="shared" si="0"/>
        <v>0</v>
      </c>
      <c r="O13" s="118">
        <f t="shared" si="0"/>
        <v>-496</v>
      </c>
    </row>
    <row r="14" spans="1:15" ht="12.75">
      <c r="A14" t="s">
        <v>50</v>
      </c>
      <c r="F14" t="s">
        <v>6</v>
      </c>
      <c r="G14" s="109">
        <v>0</v>
      </c>
      <c r="H14" s="110">
        <v>0</v>
      </c>
      <c r="I14" s="119">
        <v>-627</v>
      </c>
      <c r="J14" s="109">
        <v>0</v>
      </c>
      <c r="K14" s="110">
        <v>0</v>
      </c>
      <c r="L14" s="120">
        <v>0</v>
      </c>
      <c r="M14" s="109">
        <f t="shared" si="0"/>
        <v>0</v>
      </c>
      <c r="N14" s="110">
        <f t="shared" si="0"/>
        <v>0</v>
      </c>
      <c r="O14" s="119">
        <f t="shared" si="0"/>
        <v>-627</v>
      </c>
    </row>
    <row r="15" spans="1:15" ht="12.75">
      <c r="A15" t="s">
        <v>93</v>
      </c>
      <c r="F15" s="89" t="s">
        <v>6</v>
      </c>
      <c r="G15" s="143">
        <f>SUM(G12:G14)</f>
        <v>660</v>
      </c>
      <c r="H15" s="62">
        <f>SUM(H12:H14)</f>
        <v>661</v>
      </c>
      <c r="I15" s="141">
        <f aca="true" t="shared" si="1" ref="I15:O15">SUM(I12:I14)</f>
        <v>105564</v>
      </c>
      <c r="J15" s="70">
        <f t="shared" si="1"/>
        <v>0</v>
      </c>
      <c r="K15" s="68">
        <f t="shared" si="1"/>
        <v>322</v>
      </c>
      <c r="L15" s="68">
        <f t="shared" si="1"/>
        <v>44300</v>
      </c>
      <c r="M15" s="70">
        <f t="shared" si="1"/>
        <v>660</v>
      </c>
      <c r="N15" s="68">
        <f t="shared" si="1"/>
        <v>983</v>
      </c>
      <c r="O15" s="72">
        <f t="shared" si="1"/>
        <v>149864</v>
      </c>
    </row>
    <row r="16" spans="7:15" ht="12.75">
      <c r="G16" s="70"/>
      <c r="H16" s="68"/>
      <c r="I16" s="57"/>
      <c r="J16" s="59"/>
      <c r="L16" s="74"/>
      <c r="M16" s="59"/>
      <c r="O16" s="58"/>
    </row>
    <row r="17" spans="1:15" ht="12.75">
      <c r="A17" t="s">
        <v>64</v>
      </c>
      <c r="G17" s="75">
        <v>728</v>
      </c>
      <c r="H17" s="76">
        <v>698</v>
      </c>
      <c r="I17" s="77">
        <v>186551</v>
      </c>
      <c r="J17" s="46">
        <v>0</v>
      </c>
      <c r="K17" s="145">
        <v>322</v>
      </c>
      <c r="L17" s="79">
        <v>34900</v>
      </c>
      <c r="M17" s="46">
        <f>G17+J17</f>
        <v>728</v>
      </c>
      <c r="N17" s="46">
        <f>H17+K17</f>
        <v>1020</v>
      </c>
      <c r="O17" s="79">
        <f>I17+L17</f>
        <v>221451</v>
      </c>
    </row>
    <row r="18" spans="7:15" ht="12.75">
      <c r="G18" s="55"/>
      <c r="H18" s="56"/>
      <c r="I18" s="57"/>
      <c r="K18" s="152"/>
      <c r="L18" s="58"/>
      <c r="O18" s="58"/>
    </row>
    <row r="19" spans="1:15" ht="12.75">
      <c r="A19" s="47" t="s">
        <v>27</v>
      </c>
      <c r="B19" s="47"/>
      <c r="C19" s="47"/>
      <c r="D19" s="47"/>
      <c r="E19" s="47"/>
      <c r="F19" s="47" t="s">
        <v>5</v>
      </c>
      <c r="G19" s="75">
        <f aca="true" t="shared" si="2" ref="G19:L19">G17-G15</f>
        <v>68</v>
      </c>
      <c r="H19" s="76">
        <f t="shared" si="2"/>
        <v>37</v>
      </c>
      <c r="I19" s="77">
        <f t="shared" si="2"/>
        <v>80987</v>
      </c>
      <c r="J19" s="150">
        <f t="shared" si="2"/>
        <v>0</v>
      </c>
      <c r="K19" s="142">
        <f t="shared" si="2"/>
        <v>0</v>
      </c>
      <c r="L19" s="151">
        <f t="shared" si="2"/>
        <v>-9400</v>
      </c>
      <c r="M19" s="46">
        <f>G19+J19</f>
        <v>68</v>
      </c>
      <c r="N19" s="46">
        <f>H19+K19</f>
        <v>37</v>
      </c>
      <c r="O19" s="79">
        <f>I19+L19</f>
        <v>71587</v>
      </c>
    </row>
    <row r="20" spans="7:15" ht="12.75">
      <c r="G20" s="60"/>
      <c r="H20" s="56"/>
      <c r="I20" s="57"/>
      <c r="K20" s="68"/>
      <c r="L20" s="58"/>
      <c r="M20" s="59"/>
      <c r="O20" s="58"/>
    </row>
    <row r="21" spans="1:15" ht="12.75">
      <c r="A21" s="74" t="s">
        <v>28</v>
      </c>
      <c r="F21" s="81" t="s">
        <v>6</v>
      </c>
      <c r="G21" s="82"/>
      <c r="H21" s="83"/>
      <c r="I21" s="57"/>
      <c r="L21" s="58"/>
      <c r="M21" s="59"/>
      <c r="O21" s="58"/>
    </row>
    <row r="22" spans="1:15" ht="12.75">
      <c r="A22" t="s">
        <v>6</v>
      </c>
      <c r="G22" s="70" t="s">
        <v>6</v>
      </c>
      <c r="H22" s="56" t="s">
        <v>6</v>
      </c>
      <c r="I22" s="57" t="s">
        <v>6</v>
      </c>
      <c r="J22" s="48" t="s">
        <v>6</v>
      </c>
      <c r="K22" s="48" t="s">
        <v>6</v>
      </c>
      <c r="L22" s="58" t="s">
        <v>6</v>
      </c>
      <c r="M22" s="48" t="s">
        <v>6</v>
      </c>
      <c r="N22" s="48" t="s">
        <v>6</v>
      </c>
      <c r="O22" s="58" t="s">
        <v>6</v>
      </c>
    </row>
    <row r="23" spans="1:15" ht="12.75">
      <c r="A23" t="s">
        <v>59</v>
      </c>
      <c r="F23" t="s">
        <v>6</v>
      </c>
      <c r="G23" s="55">
        <v>-5</v>
      </c>
      <c r="H23" s="56">
        <v>-5</v>
      </c>
      <c r="I23" s="84">
        <v>0</v>
      </c>
      <c r="J23" s="48">
        <v>0</v>
      </c>
      <c r="K23" s="48">
        <v>0</v>
      </c>
      <c r="L23" s="85">
        <v>0</v>
      </c>
      <c r="M23" s="59">
        <f>G23+J23</f>
        <v>-5</v>
      </c>
      <c r="N23" s="48">
        <f>H23+K23</f>
        <v>-5</v>
      </c>
      <c r="O23" s="73">
        <f>I23+L23</f>
        <v>0</v>
      </c>
    </row>
    <row r="24" spans="7:15" ht="12.75">
      <c r="G24" s="55"/>
      <c r="H24" s="56"/>
      <c r="I24" s="57"/>
      <c r="L24" s="87"/>
      <c r="M24" s="83"/>
      <c r="O24" s="58"/>
    </row>
    <row r="25" spans="1:15" ht="12.75">
      <c r="A25" t="s">
        <v>29</v>
      </c>
      <c r="G25" s="55" t="s">
        <v>6</v>
      </c>
      <c r="H25" s="56" t="s">
        <v>6</v>
      </c>
      <c r="I25" s="57" t="s">
        <v>6</v>
      </c>
      <c r="J25" s="83" t="s">
        <v>6</v>
      </c>
      <c r="K25" s="48" t="s">
        <v>6</v>
      </c>
      <c r="L25" s="57" t="s">
        <v>6</v>
      </c>
      <c r="M25" s="83" t="s">
        <v>6</v>
      </c>
      <c r="N25" s="48" t="s">
        <v>6</v>
      </c>
      <c r="O25" s="58" t="s">
        <v>6</v>
      </c>
    </row>
    <row r="26" spans="1:15" ht="12.75">
      <c r="A26" t="s">
        <v>51</v>
      </c>
      <c r="G26" s="55">
        <v>0</v>
      </c>
      <c r="H26" s="56">
        <v>0</v>
      </c>
      <c r="I26" s="84">
        <v>697</v>
      </c>
      <c r="J26" s="83">
        <v>0</v>
      </c>
      <c r="K26" s="48">
        <v>0</v>
      </c>
      <c r="L26" s="84">
        <v>0</v>
      </c>
      <c r="M26" s="83">
        <f aca="true" t="shared" si="3" ref="M26:O27">G26+J26</f>
        <v>0</v>
      </c>
      <c r="N26" s="48">
        <f t="shared" si="3"/>
        <v>0</v>
      </c>
      <c r="O26" s="73">
        <f t="shared" si="3"/>
        <v>697</v>
      </c>
    </row>
    <row r="27" spans="1:15" ht="12.75">
      <c r="A27" t="s">
        <v>52</v>
      </c>
      <c r="F27" t="s">
        <v>6</v>
      </c>
      <c r="G27" s="60">
        <v>0</v>
      </c>
      <c r="H27" s="56">
        <v>0</v>
      </c>
      <c r="I27" s="84">
        <v>93</v>
      </c>
      <c r="J27" s="83">
        <v>0</v>
      </c>
      <c r="K27" s="48">
        <v>0</v>
      </c>
      <c r="L27" s="84">
        <v>0</v>
      </c>
      <c r="M27" s="83">
        <f t="shared" si="3"/>
        <v>0</v>
      </c>
      <c r="N27" s="48">
        <f t="shared" si="3"/>
        <v>0</v>
      </c>
      <c r="O27" s="73">
        <f t="shared" si="3"/>
        <v>93</v>
      </c>
    </row>
    <row r="28" spans="1:15" ht="12.75">
      <c r="A28" t="s">
        <v>53</v>
      </c>
      <c r="F28" s="88" t="s">
        <v>5</v>
      </c>
      <c r="G28" s="60">
        <v>0</v>
      </c>
      <c r="H28" s="56">
        <v>0</v>
      </c>
      <c r="I28" s="84">
        <v>307</v>
      </c>
      <c r="J28" s="83">
        <v>0</v>
      </c>
      <c r="K28" s="48">
        <v>0</v>
      </c>
      <c r="L28" s="57">
        <v>0</v>
      </c>
      <c r="M28" s="83">
        <f aca="true" t="shared" si="4" ref="M28:M38">G28+J28</f>
        <v>0</v>
      </c>
      <c r="N28" s="48">
        <f aca="true" t="shared" si="5" ref="N28:N38">H28+K28</f>
        <v>0</v>
      </c>
      <c r="O28" s="73">
        <f aca="true" t="shared" si="6" ref="O28:O38">I28+L28</f>
        <v>307</v>
      </c>
    </row>
    <row r="29" spans="1:15" ht="12.75">
      <c r="A29" t="s">
        <v>54</v>
      </c>
      <c r="F29" s="90" t="s">
        <v>6</v>
      </c>
      <c r="G29" s="82">
        <v>0</v>
      </c>
      <c r="H29" s="83">
        <v>0</v>
      </c>
      <c r="I29" s="84">
        <v>322</v>
      </c>
      <c r="J29" s="83">
        <v>0</v>
      </c>
      <c r="K29" s="48">
        <v>0</v>
      </c>
      <c r="L29" s="63">
        <v>0</v>
      </c>
      <c r="M29" s="83">
        <f t="shared" si="4"/>
        <v>0</v>
      </c>
      <c r="N29" s="48">
        <f t="shared" si="5"/>
        <v>0</v>
      </c>
      <c r="O29" s="73">
        <f t="shared" si="6"/>
        <v>322</v>
      </c>
    </row>
    <row r="30" spans="1:15" ht="12.75">
      <c r="A30" t="s">
        <v>55</v>
      </c>
      <c r="E30" s="89"/>
      <c r="F30" s="90" t="s">
        <v>6</v>
      </c>
      <c r="G30" s="82">
        <v>0</v>
      </c>
      <c r="H30" s="83">
        <v>6</v>
      </c>
      <c r="I30" s="84">
        <v>957</v>
      </c>
      <c r="J30" s="83">
        <v>0</v>
      </c>
      <c r="K30" s="91">
        <v>0</v>
      </c>
      <c r="L30" s="92">
        <v>0</v>
      </c>
      <c r="M30" s="83">
        <f t="shared" si="4"/>
        <v>0</v>
      </c>
      <c r="N30" s="48">
        <f t="shared" si="5"/>
        <v>6</v>
      </c>
      <c r="O30" s="73">
        <f t="shared" si="6"/>
        <v>957</v>
      </c>
    </row>
    <row r="31" spans="1:15" ht="12.75">
      <c r="A31" t="s">
        <v>56</v>
      </c>
      <c r="F31" s="69" t="s">
        <v>6</v>
      </c>
      <c r="G31" s="70">
        <v>0</v>
      </c>
      <c r="H31" s="56">
        <v>0</v>
      </c>
      <c r="I31" s="84">
        <v>2333</v>
      </c>
      <c r="J31" s="83">
        <v>0</v>
      </c>
      <c r="K31" s="48">
        <v>0</v>
      </c>
      <c r="L31" s="57">
        <v>0</v>
      </c>
      <c r="M31" s="83">
        <f t="shared" si="4"/>
        <v>0</v>
      </c>
      <c r="N31" s="48">
        <f t="shared" si="5"/>
        <v>0</v>
      </c>
      <c r="O31" s="73">
        <f t="shared" si="6"/>
        <v>2333</v>
      </c>
    </row>
    <row r="32" spans="1:15" ht="12.75" hidden="1">
      <c r="A32" t="s">
        <v>57</v>
      </c>
      <c r="F32" t="s">
        <v>6</v>
      </c>
      <c r="G32" s="55">
        <v>0</v>
      </c>
      <c r="H32" s="56">
        <v>0</v>
      </c>
      <c r="I32" s="84">
        <v>0</v>
      </c>
      <c r="J32" s="83">
        <v>0</v>
      </c>
      <c r="K32" s="93">
        <v>0</v>
      </c>
      <c r="L32" s="92">
        <v>0</v>
      </c>
      <c r="M32" s="83">
        <f t="shared" si="4"/>
        <v>0</v>
      </c>
      <c r="N32" s="48">
        <f t="shared" si="5"/>
        <v>0</v>
      </c>
      <c r="O32" s="73">
        <f t="shared" si="6"/>
        <v>0</v>
      </c>
    </row>
    <row r="33" spans="1:15" ht="12.75" hidden="1">
      <c r="A33" t="s">
        <v>30</v>
      </c>
      <c r="F33" t="s">
        <v>6</v>
      </c>
      <c r="G33" s="55">
        <v>0</v>
      </c>
      <c r="H33" s="56">
        <v>0</v>
      </c>
      <c r="I33" s="84">
        <v>0</v>
      </c>
      <c r="J33" s="83">
        <v>0</v>
      </c>
      <c r="K33" s="93">
        <v>0</v>
      </c>
      <c r="L33" s="92">
        <v>0</v>
      </c>
      <c r="M33" s="83">
        <f t="shared" si="4"/>
        <v>0</v>
      </c>
      <c r="N33" s="48">
        <f t="shared" si="5"/>
        <v>0</v>
      </c>
      <c r="O33" s="73">
        <f t="shared" si="6"/>
        <v>0</v>
      </c>
    </row>
    <row r="34" spans="1:15" ht="12.75">
      <c r="A34" t="s">
        <v>97</v>
      </c>
      <c r="F34" t="s">
        <v>6</v>
      </c>
      <c r="G34" s="55">
        <v>0</v>
      </c>
      <c r="H34" s="56">
        <v>0</v>
      </c>
      <c r="I34" s="84">
        <v>276</v>
      </c>
      <c r="J34" s="83">
        <v>0</v>
      </c>
      <c r="K34" s="93">
        <v>0</v>
      </c>
      <c r="L34" s="92">
        <v>0</v>
      </c>
      <c r="M34" s="83">
        <f>G34+J34</f>
        <v>0</v>
      </c>
      <c r="N34" s="48">
        <f>H34+K34</f>
        <v>0</v>
      </c>
      <c r="O34" s="73">
        <f>I34+L34</f>
        <v>276</v>
      </c>
    </row>
    <row r="35" spans="1:15" ht="12.75">
      <c r="A35" t="s">
        <v>31</v>
      </c>
      <c r="F35" t="s">
        <v>6</v>
      </c>
      <c r="G35" s="55">
        <v>0</v>
      </c>
      <c r="H35" s="56">
        <v>0</v>
      </c>
      <c r="I35" s="84">
        <v>360</v>
      </c>
      <c r="J35" s="83">
        <v>0</v>
      </c>
      <c r="K35" s="48">
        <v>0</v>
      </c>
      <c r="L35" s="57">
        <v>0</v>
      </c>
      <c r="M35" s="83">
        <f t="shared" si="4"/>
        <v>0</v>
      </c>
      <c r="N35" s="48">
        <f t="shared" si="5"/>
        <v>0</v>
      </c>
      <c r="O35" s="73">
        <f t="shared" si="6"/>
        <v>360</v>
      </c>
    </row>
    <row r="36" spans="1:15" ht="12.75">
      <c r="A36" t="s">
        <v>32</v>
      </c>
      <c r="G36" s="55">
        <v>0</v>
      </c>
      <c r="H36" s="56">
        <v>0</v>
      </c>
      <c r="I36" s="84">
        <v>4220</v>
      </c>
      <c r="J36" s="83">
        <v>0</v>
      </c>
      <c r="K36" s="48">
        <v>0</v>
      </c>
      <c r="L36" s="57">
        <v>0</v>
      </c>
      <c r="M36" s="83">
        <f t="shared" si="4"/>
        <v>0</v>
      </c>
      <c r="N36" s="48">
        <f t="shared" si="5"/>
        <v>0</v>
      </c>
      <c r="O36" s="73">
        <f t="shared" si="6"/>
        <v>4220</v>
      </c>
    </row>
    <row r="37" spans="1:15" ht="12.75">
      <c r="A37" t="s">
        <v>33</v>
      </c>
      <c r="F37" t="s">
        <v>6</v>
      </c>
      <c r="G37" s="60">
        <v>0</v>
      </c>
      <c r="H37" s="61">
        <v>0</v>
      </c>
      <c r="I37" s="94">
        <v>332</v>
      </c>
      <c r="J37" s="83">
        <v>0</v>
      </c>
      <c r="K37" s="93">
        <v>0</v>
      </c>
      <c r="L37" s="92">
        <v>0</v>
      </c>
      <c r="M37" s="83">
        <f t="shared" si="4"/>
        <v>0</v>
      </c>
      <c r="N37" s="48">
        <f t="shared" si="5"/>
        <v>0</v>
      </c>
      <c r="O37" s="73">
        <f t="shared" si="6"/>
        <v>332</v>
      </c>
    </row>
    <row r="38" spans="1:15" ht="12.75" hidden="1">
      <c r="A38" t="s">
        <v>34</v>
      </c>
      <c r="F38" t="s">
        <v>6</v>
      </c>
      <c r="G38" s="60">
        <v>0</v>
      </c>
      <c r="H38" s="95">
        <v>0</v>
      </c>
      <c r="I38" s="96">
        <v>0</v>
      </c>
      <c r="J38" s="83">
        <v>0</v>
      </c>
      <c r="K38" s="93">
        <v>0</v>
      </c>
      <c r="L38" s="92">
        <v>0</v>
      </c>
      <c r="M38" s="83">
        <f t="shared" si="4"/>
        <v>0</v>
      </c>
      <c r="N38" s="48">
        <f t="shared" si="5"/>
        <v>0</v>
      </c>
      <c r="O38" s="73">
        <f t="shared" si="6"/>
        <v>0</v>
      </c>
    </row>
    <row r="39" spans="7:15" ht="12.75">
      <c r="G39" s="60"/>
      <c r="H39" s="95"/>
      <c r="I39" s="96"/>
      <c r="J39" s="97"/>
      <c r="K39" s="61"/>
      <c r="L39" s="86"/>
      <c r="M39" s="97"/>
      <c r="N39" s="61"/>
      <c r="O39" s="94"/>
    </row>
    <row r="40" spans="1:16" ht="12.75">
      <c r="A40" t="s">
        <v>65</v>
      </c>
      <c r="F40" s="81" t="s">
        <v>5</v>
      </c>
      <c r="G40" s="83">
        <f aca="true" t="shared" si="7" ref="G40:O40">SUM(G26:G38)</f>
        <v>0</v>
      </c>
      <c r="H40" s="48">
        <f t="shared" si="7"/>
        <v>6</v>
      </c>
      <c r="I40" s="72">
        <f>SUM(I26:I37)</f>
        <v>9897</v>
      </c>
      <c r="J40" s="83">
        <f t="shared" si="7"/>
        <v>0</v>
      </c>
      <c r="K40" s="48">
        <f t="shared" si="7"/>
        <v>0</v>
      </c>
      <c r="L40" s="72">
        <f t="shared" si="7"/>
        <v>0</v>
      </c>
      <c r="M40" s="83">
        <f t="shared" si="7"/>
        <v>0</v>
      </c>
      <c r="N40" s="48">
        <f t="shared" si="7"/>
        <v>6</v>
      </c>
      <c r="O40" s="72">
        <f t="shared" si="7"/>
        <v>9897</v>
      </c>
      <c r="P40" s="64"/>
    </row>
    <row r="41" spans="7:15" ht="12.75">
      <c r="G41" s="59"/>
      <c r="I41" s="58"/>
      <c r="J41" s="68"/>
      <c r="K41" s="68"/>
      <c r="L41" s="98"/>
      <c r="M41" s="67"/>
      <c r="N41" s="68"/>
      <c r="O41" s="87"/>
    </row>
    <row r="42" spans="1:15" ht="12.75">
      <c r="A42" t="s">
        <v>35</v>
      </c>
      <c r="G42" s="59"/>
      <c r="I42" s="58"/>
      <c r="K42" s="65"/>
      <c r="L42" s="99"/>
      <c r="M42" s="83"/>
      <c r="O42" s="58"/>
    </row>
    <row r="43" spans="1:15" ht="12.75" hidden="1">
      <c r="A43" t="s">
        <v>36</v>
      </c>
      <c r="F43" t="s">
        <v>6</v>
      </c>
      <c r="G43" s="59">
        <v>0</v>
      </c>
      <c r="H43" s="48">
        <v>0</v>
      </c>
      <c r="I43" s="58">
        <v>0</v>
      </c>
      <c r="J43" s="48">
        <v>0</v>
      </c>
      <c r="K43" s="65">
        <v>0</v>
      </c>
      <c r="L43" s="100">
        <v>0</v>
      </c>
      <c r="M43" s="83">
        <f aca="true" t="shared" si="8" ref="M43:O44">G43+J43</f>
        <v>0</v>
      </c>
      <c r="N43" s="48">
        <f t="shared" si="8"/>
        <v>0</v>
      </c>
      <c r="O43" s="73">
        <f t="shared" si="8"/>
        <v>0</v>
      </c>
    </row>
    <row r="44" spans="1:15" ht="12.75">
      <c r="A44" t="s">
        <v>37</v>
      </c>
      <c r="F44" t="s">
        <v>6</v>
      </c>
      <c r="G44" s="59">
        <v>0</v>
      </c>
      <c r="H44" s="48">
        <v>0</v>
      </c>
      <c r="I44" s="58">
        <v>-576</v>
      </c>
      <c r="J44" s="48">
        <v>0</v>
      </c>
      <c r="K44" s="65">
        <v>0</v>
      </c>
      <c r="L44" s="100">
        <v>0</v>
      </c>
      <c r="M44" s="83">
        <f t="shared" si="8"/>
        <v>0</v>
      </c>
      <c r="N44" s="48">
        <f t="shared" si="8"/>
        <v>0</v>
      </c>
      <c r="O44" s="73">
        <f t="shared" si="8"/>
        <v>-576</v>
      </c>
    </row>
    <row r="45" spans="7:15" ht="12.75">
      <c r="G45" s="60"/>
      <c r="H45" s="61"/>
      <c r="I45" s="94"/>
      <c r="J45" s="97"/>
      <c r="K45" s="95"/>
      <c r="L45" s="63"/>
      <c r="M45" s="97"/>
      <c r="N45" s="61"/>
      <c r="O45" s="73"/>
    </row>
    <row r="46" spans="1:16" ht="12.75">
      <c r="A46" t="s">
        <v>66</v>
      </c>
      <c r="F46" t="s">
        <v>6</v>
      </c>
      <c r="G46" s="82">
        <f aca="true" t="shared" si="9" ref="G46:N46">SUM(G43:G44)</f>
        <v>0</v>
      </c>
      <c r="H46" s="62">
        <f t="shared" si="9"/>
        <v>0</v>
      </c>
      <c r="I46" s="96">
        <f t="shared" si="9"/>
        <v>-576</v>
      </c>
      <c r="J46" s="62">
        <f t="shared" si="9"/>
        <v>0</v>
      </c>
      <c r="K46" s="62">
        <f t="shared" si="9"/>
        <v>0</v>
      </c>
      <c r="L46" s="96">
        <f t="shared" si="9"/>
        <v>0</v>
      </c>
      <c r="M46" s="62">
        <f t="shared" si="9"/>
        <v>0</v>
      </c>
      <c r="N46" s="62">
        <f t="shared" si="9"/>
        <v>0</v>
      </c>
      <c r="O46" s="73">
        <f>I46+L46</f>
        <v>-576</v>
      </c>
      <c r="P46" s="64"/>
    </row>
    <row r="47" spans="7:15" ht="15">
      <c r="G47" s="125"/>
      <c r="H47" s="101"/>
      <c r="I47" s="102"/>
      <c r="J47" s="101"/>
      <c r="K47" s="127"/>
      <c r="L47" s="102"/>
      <c r="M47" s="101"/>
      <c r="N47" s="126"/>
      <c r="O47" s="102"/>
    </row>
    <row r="48" spans="1:16" ht="12.75">
      <c r="A48" t="s">
        <v>67</v>
      </c>
      <c r="F48" s="81" t="s">
        <v>5</v>
      </c>
      <c r="G48" s="103">
        <f>G40+G46+G23</f>
        <v>-5</v>
      </c>
      <c r="H48" s="104">
        <f>H40+H46+H23</f>
        <v>1</v>
      </c>
      <c r="I48" s="105">
        <f>I40+I46</f>
        <v>9321</v>
      </c>
      <c r="J48" s="103">
        <f>J40+J46+J23</f>
        <v>0</v>
      </c>
      <c r="K48" s="104">
        <f>K40+K46+K23</f>
        <v>0</v>
      </c>
      <c r="L48" s="105">
        <f>L40+L46</f>
        <v>0</v>
      </c>
      <c r="M48" s="103">
        <f>M40+M46+M23</f>
        <v>-5</v>
      </c>
      <c r="N48" s="104">
        <f>N40+N46+N23</f>
        <v>1</v>
      </c>
      <c r="O48" s="105">
        <f>O40+O46</f>
        <v>9321</v>
      </c>
      <c r="P48" s="64"/>
    </row>
    <row r="49" spans="1:15" ht="12.75">
      <c r="A49" t="s">
        <v>68</v>
      </c>
      <c r="G49" s="70">
        <f>G15+G48</f>
        <v>655</v>
      </c>
      <c r="H49" s="48">
        <f>H15+H48</f>
        <v>662</v>
      </c>
      <c r="I49" s="48">
        <f>I15+I48</f>
        <v>114885</v>
      </c>
      <c r="J49" s="59">
        <f>J15+J48</f>
        <v>0</v>
      </c>
      <c r="K49" s="146">
        <v>322</v>
      </c>
      <c r="L49" s="48">
        <f>L15+L48</f>
        <v>44300</v>
      </c>
      <c r="M49" s="59">
        <f>M15+M48</f>
        <v>655</v>
      </c>
      <c r="N49" s="68">
        <f>N15+N48</f>
        <v>984</v>
      </c>
      <c r="O49" s="73">
        <f>O15+O48</f>
        <v>159185</v>
      </c>
    </row>
    <row r="50" spans="1:15" ht="12.75">
      <c r="A50" s="74"/>
      <c r="G50" s="59"/>
      <c r="I50" s="58"/>
      <c r="L50" s="58"/>
      <c r="M50" s="59"/>
      <c r="O50" s="58"/>
    </row>
    <row r="51" spans="1:15" ht="12.75">
      <c r="A51" s="74" t="s">
        <v>38</v>
      </c>
      <c r="G51" s="59"/>
      <c r="I51" s="58"/>
      <c r="L51" s="58"/>
      <c r="M51" s="59"/>
      <c r="O51" s="58"/>
    </row>
    <row r="52" spans="1:15" ht="12.75">
      <c r="A52" s="74" t="s">
        <v>6</v>
      </c>
      <c r="G52" s="59"/>
      <c r="I52" s="58"/>
      <c r="L52" s="86"/>
      <c r="M52" s="59"/>
      <c r="O52" s="86"/>
    </row>
    <row r="53" spans="1:16" ht="12.75">
      <c r="A53" t="s">
        <v>82</v>
      </c>
      <c r="F53" t="s">
        <v>6</v>
      </c>
      <c r="G53" s="59">
        <v>30</v>
      </c>
      <c r="H53" s="48">
        <v>15</v>
      </c>
      <c r="I53" s="73">
        <v>6592</v>
      </c>
      <c r="J53" s="48">
        <v>0</v>
      </c>
      <c r="K53" s="65">
        <v>0</v>
      </c>
      <c r="L53" s="100">
        <v>0</v>
      </c>
      <c r="M53" s="97">
        <f aca="true" t="shared" si="10" ref="M53:O55">G53+J53</f>
        <v>30</v>
      </c>
      <c r="N53" s="95">
        <f t="shared" si="10"/>
        <v>15</v>
      </c>
      <c r="O53" s="96">
        <f t="shared" si="10"/>
        <v>6592</v>
      </c>
      <c r="P53" s="64"/>
    </row>
    <row r="54" spans="1:16" ht="12.75">
      <c r="A54" t="s">
        <v>83</v>
      </c>
      <c r="G54" s="75">
        <v>43</v>
      </c>
      <c r="H54" s="76">
        <v>21</v>
      </c>
      <c r="I54" s="77">
        <v>65396</v>
      </c>
      <c r="J54" s="76">
        <v>0</v>
      </c>
      <c r="K54" s="150">
        <v>0</v>
      </c>
      <c r="L54" s="162">
        <v>0</v>
      </c>
      <c r="M54" s="161">
        <f t="shared" si="10"/>
        <v>43</v>
      </c>
      <c r="N54" s="150">
        <f t="shared" si="10"/>
        <v>21</v>
      </c>
      <c r="O54" s="151">
        <f t="shared" si="10"/>
        <v>65396</v>
      </c>
      <c r="P54" s="64"/>
    </row>
    <row r="55" spans="1:15" ht="12.75" hidden="1">
      <c r="A55" s="172" t="s">
        <v>39</v>
      </c>
      <c r="B55" s="173"/>
      <c r="C55" s="173"/>
      <c r="D55" s="173"/>
      <c r="E55" s="174"/>
      <c r="F55" t="s">
        <v>6</v>
      </c>
      <c r="G55" s="70">
        <v>0</v>
      </c>
      <c r="H55" s="68">
        <v>0</v>
      </c>
      <c r="I55" s="72">
        <v>0</v>
      </c>
      <c r="J55" s="68">
        <v>0</v>
      </c>
      <c r="K55" s="68">
        <v>0</v>
      </c>
      <c r="L55" s="87">
        <v>0</v>
      </c>
      <c r="M55" s="68">
        <f t="shared" si="10"/>
        <v>0</v>
      </c>
      <c r="N55" s="68">
        <f t="shared" si="10"/>
        <v>0</v>
      </c>
      <c r="O55" s="72">
        <f t="shared" si="10"/>
        <v>0</v>
      </c>
    </row>
    <row r="56" spans="1:15" ht="12.75" hidden="1">
      <c r="A56" s="175"/>
      <c r="B56" s="176"/>
      <c r="C56" s="176"/>
      <c r="D56" s="176"/>
      <c r="E56" s="177"/>
      <c r="G56" s="59"/>
      <c r="I56" s="73"/>
      <c r="L56" s="58"/>
      <c r="O56" s="73"/>
    </row>
    <row r="57" spans="7:15" ht="12.75" hidden="1">
      <c r="G57" s="59"/>
      <c r="I57" s="73"/>
      <c r="L57" s="58"/>
      <c r="O57" s="73"/>
    </row>
    <row r="58" spans="1:15" ht="12.75" hidden="1">
      <c r="A58" s="172" t="s">
        <v>40</v>
      </c>
      <c r="B58" s="173"/>
      <c r="C58" s="173"/>
      <c r="D58" s="173"/>
      <c r="E58" s="174"/>
      <c r="G58" s="59">
        <v>0</v>
      </c>
      <c r="H58" s="48">
        <v>0</v>
      </c>
      <c r="I58" s="73">
        <v>0</v>
      </c>
      <c r="J58" s="59">
        <v>0</v>
      </c>
      <c r="K58" s="48">
        <v>0</v>
      </c>
      <c r="L58" s="58">
        <v>0</v>
      </c>
      <c r="M58" s="48">
        <f>G58+J58</f>
        <v>0</v>
      </c>
      <c r="N58" s="48">
        <f>H58+K58</f>
        <v>0</v>
      </c>
      <c r="O58" s="73">
        <f>I58+L58</f>
        <v>0</v>
      </c>
    </row>
    <row r="59" spans="1:15" ht="12.75" hidden="1">
      <c r="A59" s="175"/>
      <c r="B59" s="176"/>
      <c r="C59" s="176"/>
      <c r="D59" s="176"/>
      <c r="E59" s="177"/>
      <c r="G59" s="59"/>
      <c r="I59" s="73"/>
      <c r="J59" s="59"/>
      <c r="L59" s="58"/>
      <c r="O59" s="73"/>
    </row>
    <row r="60" spans="1:15" ht="12.75" hidden="1">
      <c r="A60" s="106"/>
      <c r="B60" s="107"/>
      <c r="C60" s="107"/>
      <c r="D60" s="107"/>
      <c r="E60" s="108"/>
      <c r="G60" s="59"/>
      <c r="I60" s="73"/>
      <c r="J60" s="59"/>
      <c r="L60" s="58"/>
      <c r="O60" s="73"/>
    </row>
    <row r="61" spans="1:15" ht="12.75" hidden="1">
      <c r="A61" s="172" t="s">
        <v>41</v>
      </c>
      <c r="B61" s="173"/>
      <c r="C61" s="173"/>
      <c r="D61" s="173"/>
      <c r="E61" s="174"/>
      <c r="F61" t="s">
        <v>6</v>
      </c>
      <c r="G61" s="59">
        <v>0</v>
      </c>
      <c r="H61" s="48">
        <v>0</v>
      </c>
      <c r="I61" s="73">
        <v>0</v>
      </c>
      <c r="J61" s="59">
        <v>0</v>
      </c>
      <c r="K61" s="48">
        <v>0</v>
      </c>
      <c r="L61" s="58">
        <v>0</v>
      </c>
      <c r="M61" s="48">
        <f>G61+J61</f>
        <v>0</v>
      </c>
      <c r="N61" s="48">
        <f>H61+K61</f>
        <v>0</v>
      </c>
      <c r="O61" s="73">
        <f>I61+L61</f>
        <v>0</v>
      </c>
    </row>
    <row r="62" spans="1:15" ht="12.75" hidden="1">
      <c r="A62" s="175"/>
      <c r="B62" s="176"/>
      <c r="C62" s="176"/>
      <c r="D62" s="176"/>
      <c r="E62" s="177"/>
      <c r="G62" s="59"/>
      <c r="I62" s="73"/>
      <c r="J62" s="59"/>
      <c r="L62" s="58"/>
      <c r="O62" s="73"/>
    </row>
    <row r="63" spans="1:15" ht="12.75" hidden="1">
      <c r="A63" s="106"/>
      <c r="B63" s="107"/>
      <c r="C63" s="107"/>
      <c r="D63" s="107"/>
      <c r="E63" s="108"/>
      <c r="G63" s="59"/>
      <c r="I63" s="73"/>
      <c r="J63" s="59"/>
      <c r="L63" s="58"/>
      <c r="O63" s="73"/>
    </row>
    <row r="64" spans="1:15" ht="12.75" hidden="1">
      <c r="A64" s="172" t="s">
        <v>42</v>
      </c>
      <c r="B64" s="173"/>
      <c r="C64" s="173"/>
      <c r="D64" s="173"/>
      <c r="E64" s="174"/>
      <c r="G64" s="60">
        <v>0</v>
      </c>
      <c r="H64" s="61">
        <v>0</v>
      </c>
      <c r="I64" s="94">
        <v>0</v>
      </c>
      <c r="J64" s="61">
        <v>0</v>
      </c>
      <c r="K64" s="61">
        <v>0</v>
      </c>
      <c r="L64" s="86">
        <v>0</v>
      </c>
      <c r="M64" s="61">
        <f>G64+J64</f>
        <v>0</v>
      </c>
      <c r="N64" s="61">
        <f>H64+K64</f>
        <v>0</v>
      </c>
      <c r="O64" s="73">
        <f>I64+L64</f>
        <v>0</v>
      </c>
    </row>
    <row r="65" spans="1:16" ht="12.75" hidden="1">
      <c r="A65" s="175"/>
      <c r="B65" s="176"/>
      <c r="C65" s="176"/>
      <c r="D65" s="176"/>
      <c r="E65" s="177"/>
      <c r="F65" s="89" t="s">
        <v>6</v>
      </c>
      <c r="G65" s="82"/>
      <c r="H65" s="62"/>
      <c r="I65" s="63"/>
      <c r="J65" s="62"/>
      <c r="K65" s="62"/>
      <c r="L65" s="63"/>
      <c r="M65" s="62"/>
      <c r="N65" s="62"/>
      <c r="O65" s="63"/>
      <c r="P65" s="64"/>
    </row>
    <row r="66" spans="1:16" ht="12.75" hidden="1">
      <c r="A66" s="106"/>
      <c r="B66" s="107"/>
      <c r="C66" s="107"/>
      <c r="D66" s="107"/>
      <c r="E66" s="108"/>
      <c r="F66" s="89"/>
      <c r="G66" s="82"/>
      <c r="H66" s="62"/>
      <c r="I66" s="63"/>
      <c r="J66" s="62"/>
      <c r="K66" s="62"/>
      <c r="L66" s="63"/>
      <c r="M66" s="62"/>
      <c r="N66" s="62"/>
      <c r="O66" s="63"/>
      <c r="P66" s="64"/>
    </row>
    <row r="67" spans="1:16" ht="12.75">
      <c r="A67" t="s">
        <v>84</v>
      </c>
      <c r="B67" s="107"/>
      <c r="C67" s="107"/>
      <c r="D67" s="107"/>
      <c r="E67" s="108"/>
      <c r="F67" s="89" t="s">
        <v>6</v>
      </c>
      <c r="G67" s="82">
        <v>73</v>
      </c>
      <c r="H67" s="62">
        <v>36</v>
      </c>
      <c r="I67" s="96">
        <v>71988</v>
      </c>
      <c r="J67" s="62">
        <v>0</v>
      </c>
      <c r="K67" s="62">
        <v>0</v>
      </c>
      <c r="L67" s="63">
        <v>0</v>
      </c>
      <c r="M67" s="61">
        <f>G67+J67</f>
        <v>73</v>
      </c>
      <c r="N67" s="61">
        <f>H67+K67</f>
        <v>36</v>
      </c>
      <c r="O67" s="73">
        <f>I67+L67</f>
        <v>71988</v>
      </c>
      <c r="P67" s="64"/>
    </row>
    <row r="68" spans="6:16" ht="12.75">
      <c r="F68" s="89"/>
      <c r="G68" s="82"/>
      <c r="H68" s="62"/>
      <c r="I68" s="96"/>
      <c r="J68" s="62"/>
      <c r="K68" s="62"/>
      <c r="L68" s="96"/>
      <c r="M68" s="62"/>
      <c r="N68" s="62"/>
      <c r="O68" s="96"/>
      <c r="P68" s="64"/>
    </row>
    <row r="69" spans="1:15" ht="12.75">
      <c r="A69" t="s">
        <v>85</v>
      </c>
      <c r="F69" t="s">
        <v>6</v>
      </c>
      <c r="G69" s="109">
        <v>0</v>
      </c>
      <c r="H69" s="110">
        <v>0</v>
      </c>
      <c r="I69" s="113">
        <v>-322</v>
      </c>
      <c r="J69" s="114">
        <v>0</v>
      </c>
      <c r="K69" s="110">
        <v>0</v>
      </c>
      <c r="L69" s="113">
        <v>-9400</v>
      </c>
      <c r="M69" s="75">
        <f>G69+J69</f>
        <v>0</v>
      </c>
      <c r="N69" s="76">
        <f>H69+K69</f>
        <v>0</v>
      </c>
      <c r="O69" s="77">
        <f>I69+L69</f>
        <v>-9722</v>
      </c>
    </row>
    <row r="70" spans="1:15" ht="12.75">
      <c r="A70" t="s">
        <v>69</v>
      </c>
      <c r="F70" t="s">
        <v>6</v>
      </c>
      <c r="G70" s="59">
        <f aca="true" t="shared" si="11" ref="G70:O70">SUM(G67:G69)</f>
        <v>73</v>
      </c>
      <c r="H70" s="48">
        <f t="shared" si="11"/>
        <v>36</v>
      </c>
      <c r="I70" s="73">
        <f t="shared" si="11"/>
        <v>71666</v>
      </c>
      <c r="J70" s="59">
        <f t="shared" si="11"/>
        <v>0</v>
      </c>
      <c r="K70" s="48">
        <f t="shared" si="11"/>
        <v>0</v>
      </c>
      <c r="L70" s="73">
        <f t="shared" si="11"/>
        <v>-9400</v>
      </c>
      <c r="M70" s="59">
        <f t="shared" si="11"/>
        <v>73</v>
      </c>
      <c r="N70" s="48">
        <f t="shared" si="11"/>
        <v>36</v>
      </c>
      <c r="O70" s="73">
        <f t="shared" si="11"/>
        <v>62266</v>
      </c>
    </row>
    <row r="71" spans="6:15" ht="12.75">
      <c r="F71" t="s">
        <v>6</v>
      </c>
      <c r="G71" s="80"/>
      <c r="H71" s="46"/>
      <c r="I71" s="78"/>
      <c r="J71" s="46"/>
      <c r="K71" s="46"/>
      <c r="L71" s="78"/>
      <c r="M71" s="46"/>
      <c r="N71" s="46"/>
      <c r="O71" s="78"/>
    </row>
    <row r="72" spans="1:16" ht="12.75">
      <c r="A72" t="s">
        <v>70</v>
      </c>
      <c r="F72" t="s">
        <v>6</v>
      </c>
      <c r="G72" s="80">
        <f>SUM(G49,G70)</f>
        <v>728</v>
      </c>
      <c r="H72" s="46">
        <f>SUM(H49,H70)</f>
        <v>698</v>
      </c>
      <c r="I72" s="79">
        <f>SUM(I49,I70)</f>
        <v>186551</v>
      </c>
      <c r="J72" s="46">
        <f>SUM(J49,J70)</f>
        <v>0</v>
      </c>
      <c r="K72" s="145">
        <v>322</v>
      </c>
      <c r="L72" s="79">
        <f>SUM(L49,L70)</f>
        <v>34900</v>
      </c>
      <c r="M72" s="46">
        <f>SUM(M49,M70)</f>
        <v>728</v>
      </c>
      <c r="N72" s="46">
        <f>SUM(N49,N70)</f>
        <v>1020</v>
      </c>
      <c r="O72" s="79">
        <f>SUM(O49,O70)</f>
        <v>221451</v>
      </c>
      <c r="P72" s="111"/>
    </row>
    <row r="73" spans="1:16" ht="12.75">
      <c r="A73" t="s">
        <v>43</v>
      </c>
      <c r="F73" t="s">
        <v>6</v>
      </c>
      <c r="G73" s="80">
        <f>SUM(G72-G15)</f>
        <v>68</v>
      </c>
      <c r="H73" s="46">
        <f>SUM(H72-H15)</f>
        <v>37</v>
      </c>
      <c r="I73" s="46">
        <f>SUM(I72-I15)</f>
        <v>80987</v>
      </c>
      <c r="J73" s="80">
        <f>SUM(J72-J15)</f>
        <v>0</v>
      </c>
      <c r="K73" s="46">
        <v>0</v>
      </c>
      <c r="L73" s="46">
        <f>SUM(L72-L15)</f>
        <v>-9400</v>
      </c>
      <c r="M73" s="80">
        <f>SUM(M72-M15)</f>
        <v>68</v>
      </c>
      <c r="N73" s="46">
        <f>SUM(N72-N15)</f>
        <v>37</v>
      </c>
      <c r="O73" s="115">
        <f>SUM(O72-O15)</f>
        <v>71587</v>
      </c>
      <c r="P73" s="111"/>
    </row>
    <row r="74" spans="9:15" ht="12.75">
      <c r="I74" s="74"/>
      <c r="L74" s="74"/>
      <c r="O74" s="74"/>
    </row>
    <row r="75" spans="9:15" ht="5.25" customHeight="1">
      <c r="I75" s="74"/>
      <c r="L75" s="74"/>
      <c r="O75" s="74"/>
    </row>
    <row r="76" ht="4.5" customHeight="1"/>
    <row r="77" ht="12.75">
      <c r="A77" s="128" t="s">
        <v>72</v>
      </c>
    </row>
    <row r="78" ht="12.75">
      <c r="A78" s="128" t="s">
        <v>73</v>
      </c>
    </row>
    <row r="80" spans="1:255" ht="15">
      <c r="A80" s="20"/>
      <c r="B80" s="6"/>
      <c r="C80" s="6"/>
      <c r="D80" s="6"/>
      <c r="E80" s="6"/>
      <c r="F80" s="6"/>
      <c r="G80" s="112"/>
      <c r="H80" s="112"/>
      <c r="I80" s="6"/>
      <c r="J80" s="112"/>
      <c r="K80" s="112"/>
      <c r="L80" s="6"/>
      <c r="M80" s="112"/>
      <c r="N80" s="112"/>
      <c r="O80" s="6"/>
      <c r="P80" s="3"/>
      <c r="Q80" s="3"/>
      <c r="R80" s="3"/>
      <c r="S80" s="3"/>
      <c r="U80" s="3"/>
      <c r="V80" s="3"/>
      <c r="W80" s="3"/>
      <c r="X80" s="3"/>
      <c r="Z80" s="3"/>
      <c r="AA80" s="3"/>
      <c r="AB80" s="3"/>
      <c r="AC80" s="3"/>
      <c r="AE80" s="3"/>
      <c r="AF80" s="3"/>
      <c r="AG80" s="3"/>
      <c r="AH80" s="3"/>
      <c r="AJ80" s="3"/>
      <c r="AK80" s="3"/>
      <c r="AL80" s="3"/>
      <c r="AM80" s="3"/>
      <c r="AO80" s="3"/>
      <c r="AP80" s="3"/>
      <c r="AQ80" s="3"/>
      <c r="AR80" s="3"/>
      <c r="AT80" s="3"/>
      <c r="AU80" s="3"/>
      <c r="AV80" s="3"/>
      <c r="AW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row>
    <row r="148" ht="12.75">
      <c r="A148" t="s">
        <v>44</v>
      </c>
    </row>
    <row r="149" ht="12.75">
      <c r="A149" t="s">
        <v>45</v>
      </c>
    </row>
    <row r="150" ht="12.75">
      <c r="A150" t="s">
        <v>46</v>
      </c>
    </row>
    <row r="152" ht="12.75">
      <c r="A152" t="s">
        <v>47</v>
      </c>
    </row>
    <row r="153" ht="12.75">
      <c r="A153" t="s">
        <v>48</v>
      </c>
    </row>
  </sheetData>
  <mergeCells count="7">
    <mergeCell ref="A64:E65"/>
    <mergeCell ref="G5:I6"/>
    <mergeCell ref="J5:L6"/>
    <mergeCell ref="M5:O6"/>
    <mergeCell ref="A55:E56"/>
    <mergeCell ref="A58:E59"/>
    <mergeCell ref="A61:E62"/>
  </mergeCells>
  <printOptions horizontalCentered="1"/>
  <pageMargins left="0.75" right="0.75" top="0.25" bottom="0.25" header="0.5" footer="0.5"/>
  <pageSetup firstPageNumber="42" useFirstPageNumber="1" fitToHeight="1" fitToWidth="1" horizontalDpi="600" verticalDpi="600" orientation="landscape" scale="71" r:id="rId1"/>
</worksheet>
</file>

<file path=xl/worksheets/sheet2.xml><?xml version="1.0" encoding="utf-8"?>
<worksheet xmlns="http://schemas.openxmlformats.org/spreadsheetml/2006/main" xmlns:r="http://schemas.openxmlformats.org/officeDocument/2006/relationships">
  <dimension ref="A2:IV90"/>
  <sheetViews>
    <sheetView tabSelected="1" workbookViewId="0" topLeftCell="A1">
      <selection activeCell="A1" sqref="A1"/>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1.28125" style="3" customWidth="1"/>
    <col min="7" max="7" width="1.7109375" style="3" customWidth="1"/>
    <col min="8" max="8" width="9.00390625" style="3" customWidth="1"/>
    <col min="9" max="9" width="1.7109375" style="3" customWidth="1"/>
    <col min="10" max="10" width="7.28125" style="3" customWidth="1"/>
    <col min="11" max="11" width="2.28125" style="3" customWidth="1"/>
    <col min="12" max="12" width="11.421875" style="3" customWidth="1"/>
    <col min="13" max="13" width="1.7109375" style="3" customWidth="1"/>
    <col min="14" max="14" width="8.421875" style="3" customWidth="1"/>
    <col min="15" max="15" width="1.7109375" style="3" customWidth="1"/>
    <col min="16" max="16" width="7.140625" style="3" customWidth="1"/>
    <col min="17" max="17" width="1.7109375" style="3" customWidth="1"/>
    <col min="18" max="18" width="12.28125" style="3" customWidth="1"/>
    <col min="19" max="19" width="1.7109375" style="3" customWidth="1"/>
    <col min="20" max="20" width="8.57421875" style="3" customWidth="1"/>
    <col min="21" max="21" width="1.7109375" style="3" customWidth="1"/>
    <col min="22" max="22" width="7.421875" style="3" customWidth="1"/>
    <col min="23" max="23" width="1.7109375" style="3" customWidth="1"/>
    <col min="24" max="24" width="12.421875" style="3" customWidth="1"/>
    <col min="25" max="25" width="1.28515625" style="3" customWidth="1"/>
    <col min="26" max="26" width="10.00390625" style="3" customWidth="1"/>
    <col min="27" max="27" width="1.7109375" style="3" customWidth="1"/>
    <col min="28" max="28" width="8.8515625" style="3" customWidth="1"/>
    <col min="29" max="29" width="1.8515625" style="3" customWidth="1"/>
    <col min="30" max="30" width="13.57421875" style="3" customWidth="1"/>
    <col min="31" max="31" width="1.8515625" style="3" customWidth="1"/>
    <col min="32" max="16384" width="8.421875" style="3" customWidth="1"/>
  </cols>
  <sheetData>
    <row r="1" ht="3.75" customHeight="1"/>
    <row r="2" spans="1:30" ht="21" customHeight="1">
      <c r="A2" s="40" t="s">
        <v>58</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41" t="s">
        <v>21</v>
      </c>
      <c r="B3" s="6"/>
      <c r="C3" s="8"/>
      <c r="D3" s="6"/>
      <c r="E3" s="6"/>
      <c r="F3" s="6"/>
      <c r="G3" s="6"/>
      <c r="H3" s="6"/>
      <c r="I3" s="6"/>
      <c r="J3" s="6"/>
      <c r="K3" s="6"/>
      <c r="L3" s="6"/>
      <c r="M3" s="6"/>
      <c r="N3" s="6"/>
      <c r="O3" s="6"/>
      <c r="P3" s="6"/>
      <c r="Q3" s="6"/>
      <c r="R3" s="6"/>
      <c r="S3" s="6"/>
      <c r="T3" s="6"/>
      <c r="U3" s="6"/>
      <c r="V3" s="6"/>
      <c r="W3" s="6"/>
      <c r="X3" s="6"/>
      <c r="Y3" s="6"/>
      <c r="Z3" s="6"/>
      <c r="AA3" s="6"/>
      <c r="AB3" s="6"/>
      <c r="AC3" s="6"/>
      <c r="AD3" s="6"/>
    </row>
    <row r="4" spans="1:30" ht="18">
      <c r="A4" s="42" t="s">
        <v>7</v>
      </c>
      <c r="B4" s="6"/>
      <c r="C4" s="6"/>
      <c r="D4" s="6"/>
      <c r="E4" s="6"/>
      <c r="F4" s="6"/>
      <c r="G4" s="6"/>
      <c r="H4" s="6"/>
      <c r="I4" s="6"/>
      <c r="J4" s="6"/>
      <c r="K4" s="6"/>
      <c r="L4" s="6"/>
      <c r="M4" s="6"/>
      <c r="N4" s="6"/>
      <c r="O4" s="6"/>
      <c r="P4" s="6"/>
      <c r="Q4" s="6"/>
      <c r="R4" s="6"/>
      <c r="S4" s="6"/>
      <c r="T4" s="6"/>
      <c r="U4" s="6"/>
      <c r="V4" s="6"/>
      <c r="W4" s="6"/>
      <c r="X4" s="6"/>
      <c r="Y4" s="6"/>
      <c r="Z4" s="6"/>
      <c r="AA4" s="6"/>
      <c r="AB4" s="6"/>
      <c r="AC4" s="6"/>
      <c r="AD4" s="6"/>
    </row>
    <row r="8" spans="8:30" ht="30">
      <c r="H8" s="27" t="s">
        <v>92</v>
      </c>
      <c r="I8" s="12"/>
      <c r="J8" s="12"/>
      <c r="K8" s="12"/>
      <c r="L8" s="12"/>
      <c r="N8" s="26" t="s">
        <v>0</v>
      </c>
      <c r="O8" s="12"/>
      <c r="P8" s="12"/>
      <c r="Q8" s="12"/>
      <c r="R8" s="12"/>
      <c r="T8" s="26" t="s">
        <v>1</v>
      </c>
      <c r="U8" s="12"/>
      <c r="V8" s="12"/>
      <c r="W8" s="12"/>
      <c r="X8" s="12"/>
      <c r="Z8" s="12" t="s">
        <v>19</v>
      </c>
      <c r="AA8" s="12"/>
      <c r="AB8" s="12"/>
      <c r="AC8" s="12"/>
      <c r="AD8" s="12"/>
    </row>
    <row r="9" spans="8:26" ht="15">
      <c r="H9" s="35" t="s">
        <v>16</v>
      </c>
      <c r="N9" s="35" t="s">
        <v>16</v>
      </c>
      <c r="T9" s="35" t="s">
        <v>16</v>
      </c>
      <c r="Z9" s="35" t="s">
        <v>16</v>
      </c>
    </row>
    <row r="10" spans="1:30" ht="15">
      <c r="A10" s="10" t="s">
        <v>13</v>
      </c>
      <c r="H10" s="34" t="s">
        <v>18</v>
      </c>
      <c r="J10" s="34" t="s">
        <v>14</v>
      </c>
      <c r="L10" s="34" t="s">
        <v>12</v>
      </c>
      <c r="N10" s="34" t="s">
        <v>18</v>
      </c>
      <c r="P10" s="34" t="s">
        <v>14</v>
      </c>
      <c r="R10" s="34" t="s">
        <v>12</v>
      </c>
      <c r="T10" s="34" t="s">
        <v>18</v>
      </c>
      <c r="V10" s="34" t="s">
        <v>14</v>
      </c>
      <c r="X10" s="34" t="s">
        <v>12</v>
      </c>
      <c r="Z10" s="34" t="s">
        <v>18</v>
      </c>
      <c r="AB10" s="34" t="s">
        <v>14</v>
      </c>
      <c r="AD10" s="34" t="s">
        <v>12</v>
      </c>
    </row>
    <row r="11" spans="1:30" ht="15">
      <c r="A11" s="10"/>
      <c r="H11" s="10"/>
      <c r="J11" s="10"/>
      <c r="L11" s="10"/>
      <c r="N11" s="10"/>
      <c r="P11" s="10"/>
      <c r="R11" s="10"/>
      <c r="T11" s="10"/>
      <c r="V11" s="10"/>
      <c r="X11" s="10"/>
      <c r="Z11" s="10"/>
      <c r="AB11" s="10"/>
      <c r="AD11" s="10"/>
    </row>
    <row r="12" spans="1:30" ht="15">
      <c r="A12" s="35" t="s">
        <v>8</v>
      </c>
      <c r="B12" s="25" t="s">
        <v>62</v>
      </c>
      <c r="G12" s="25" t="s">
        <v>6</v>
      </c>
      <c r="H12" s="3">
        <v>43</v>
      </c>
      <c r="I12" s="25">
        <v>15</v>
      </c>
      <c r="J12" s="3">
        <v>44</v>
      </c>
      <c r="L12" s="37">
        <v>10172</v>
      </c>
      <c r="N12" s="3">
        <v>43</v>
      </c>
      <c r="P12" s="3">
        <v>44</v>
      </c>
      <c r="R12" s="37">
        <f>10172+653</f>
        <v>10825</v>
      </c>
      <c r="T12" s="3">
        <v>43</v>
      </c>
      <c r="V12" s="3">
        <v>44</v>
      </c>
      <c r="X12" s="9">
        <v>10791</v>
      </c>
      <c r="Z12" s="3">
        <f>-N12+T12</f>
        <v>0</v>
      </c>
      <c r="AB12" s="3">
        <f aca="true" t="shared" si="0" ref="AB12:AB18">-P12+V12</f>
        <v>0</v>
      </c>
      <c r="AD12" s="37">
        <f aca="true" t="shared" si="1" ref="AD12:AD18">-R12+X12</f>
        <v>-34</v>
      </c>
    </row>
    <row r="13" spans="1:24" ht="15">
      <c r="A13" s="34"/>
      <c r="H13" s="10"/>
      <c r="J13" s="10"/>
      <c r="L13" s="10"/>
      <c r="N13" s="10"/>
      <c r="P13" s="10"/>
      <c r="R13" s="10"/>
      <c r="T13" s="10"/>
      <c r="V13" s="10"/>
      <c r="X13" s="10"/>
    </row>
    <row r="14" spans="1:30" ht="15">
      <c r="A14" s="35" t="s">
        <v>9</v>
      </c>
      <c r="B14" s="25" t="s">
        <v>61</v>
      </c>
      <c r="G14" s="25" t="s">
        <v>6</v>
      </c>
      <c r="H14" s="3">
        <v>76</v>
      </c>
      <c r="J14" s="3">
        <v>82</v>
      </c>
      <c r="L14" s="3">
        <v>10864</v>
      </c>
      <c r="N14" s="3">
        <v>76</v>
      </c>
      <c r="O14" s="3" t="s">
        <v>6</v>
      </c>
      <c r="P14" s="3">
        <v>82</v>
      </c>
      <c r="R14" s="3">
        <f>10864+701</f>
        <v>11565</v>
      </c>
      <c r="T14" s="3">
        <v>78</v>
      </c>
      <c r="V14" s="3">
        <v>83</v>
      </c>
      <c r="X14" s="3">
        <v>11629</v>
      </c>
      <c r="Z14" s="3">
        <f>-N14+T14</f>
        <v>2</v>
      </c>
      <c r="AB14" s="3">
        <f t="shared" si="0"/>
        <v>1</v>
      </c>
      <c r="AD14" s="3">
        <f t="shared" si="1"/>
        <v>64</v>
      </c>
    </row>
    <row r="15" spans="1:7" ht="15">
      <c r="A15" s="35"/>
      <c r="G15" s="3" t="s">
        <v>6</v>
      </c>
    </row>
    <row r="16" spans="1:30" ht="15">
      <c r="A16" s="35" t="s">
        <v>10</v>
      </c>
      <c r="B16" s="25" t="s">
        <v>74</v>
      </c>
      <c r="G16" s="25" t="s">
        <v>6</v>
      </c>
      <c r="H16" s="3">
        <v>111</v>
      </c>
      <c r="J16" s="3">
        <v>111</v>
      </c>
      <c r="L16" s="3">
        <v>16864</v>
      </c>
      <c r="N16" s="3">
        <v>111</v>
      </c>
      <c r="P16" s="3">
        <v>111</v>
      </c>
      <c r="R16" s="3">
        <f>16864+3698</f>
        <v>20562</v>
      </c>
      <c r="T16" s="3">
        <v>141</v>
      </c>
      <c r="V16" s="3">
        <v>126</v>
      </c>
      <c r="X16" s="3">
        <v>27099</v>
      </c>
      <c r="Z16" s="3">
        <f>-N16+T16</f>
        <v>30</v>
      </c>
      <c r="AB16" s="3">
        <f t="shared" si="0"/>
        <v>15</v>
      </c>
      <c r="AD16" s="3">
        <f t="shared" si="1"/>
        <v>6537</v>
      </c>
    </row>
    <row r="17" ht="15">
      <c r="A17" s="35"/>
    </row>
    <row r="18" spans="1:30" ht="15">
      <c r="A18" s="129" t="s">
        <v>11</v>
      </c>
      <c r="B18" s="25" t="s">
        <v>60</v>
      </c>
      <c r="G18" s="25" t="s">
        <v>6</v>
      </c>
      <c r="H18" s="13">
        <v>430</v>
      </c>
      <c r="I18" s="25" t="s">
        <v>6</v>
      </c>
      <c r="J18" s="13">
        <v>424</v>
      </c>
      <c r="L18" s="13">
        <v>67664</v>
      </c>
      <c r="N18" s="13">
        <v>425</v>
      </c>
      <c r="P18" s="13">
        <v>425</v>
      </c>
      <c r="R18" s="13">
        <f>67664+4269</f>
        <v>71933</v>
      </c>
      <c r="T18" s="13">
        <v>466</v>
      </c>
      <c r="V18" s="13">
        <v>445</v>
      </c>
      <c r="X18" s="13">
        <v>137032</v>
      </c>
      <c r="Z18" s="33">
        <f>-N18+T18</f>
        <v>41</v>
      </c>
      <c r="AB18" s="33">
        <f t="shared" si="0"/>
        <v>20</v>
      </c>
      <c r="AD18" s="33">
        <f t="shared" si="1"/>
        <v>65099</v>
      </c>
    </row>
    <row r="19" spans="26:30" ht="15">
      <c r="Z19" s="147"/>
      <c r="AB19" s="147"/>
      <c r="AD19" s="148"/>
    </row>
    <row r="20" spans="2:30" ht="15">
      <c r="B20" s="3" t="s">
        <v>22</v>
      </c>
      <c r="G20" s="3" t="s">
        <v>6</v>
      </c>
      <c r="H20" s="3">
        <f>SUM(H12:H18)</f>
        <v>660</v>
      </c>
      <c r="J20" s="3">
        <f>SUM(J12:J18)</f>
        <v>661</v>
      </c>
      <c r="L20" s="3">
        <f>SUM(L12:L18)</f>
        <v>105564</v>
      </c>
      <c r="M20" s="9"/>
      <c r="N20" s="3">
        <f>SUM(N12:N18)</f>
        <v>655</v>
      </c>
      <c r="O20" s="9"/>
      <c r="P20" s="3">
        <f>SUM(P12:P18)</f>
        <v>662</v>
      </c>
      <c r="Q20" s="9"/>
      <c r="R20" s="3">
        <f>SUM(R12:R18)</f>
        <v>114885</v>
      </c>
      <c r="S20" s="9"/>
      <c r="T20" s="3">
        <f>SUM(T12:T18)</f>
        <v>728</v>
      </c>
      <c r="U20" s="9"/>
      <c r="V20" s="3">
        <f>SUM(V12:V18)</f>
        <v>698</v>
      </c>
      <c r="W20" s="9"/>
      <c r="X20" s="3">
        <f>SUM(X12:X18)</f>
        <v>186551</v>
      </c>
      <c r="Y20" s="9"/>
      <c r="Z20" s="3">
        <f>SUM(Z12:Z18)</f>
        <v>73</v>
      </c>
      <c r="AB20" s="3">
        <f>SUM(AB12:AB18)</f>
        <v>36</v>
      </c>
      <c r="AC20" s="9"/>
      <c r="AD20" s="3">
        <f>SUM(AD12:AD18)</f>
        <v>71666</v>
      </c>
    </row>
    <row r="21" spans="13:29" ht="15">
      <c r="M21" s="9"/>
      <c r="O21" s="9"/>
      <c r="Q21" s="9"/>
      <c r="S21" s="9"/>
      <c r="U21" s="9"/>
      <c r="W21" s="9"/>
      <c r="Y21" s="9"/>
      <c r="AC21" s="9"/>
    </row>
    <row r="22" spans="2:30" ht="15">
      <c r="B22" s="3" t="s">
        <v>20</v>
      </c>
      <c r="H22" s="121" t="s">
        <v>6</v>
      </c>
      <c r="I22" s="122"/>
      <c r="J22" s="123">
        <v>115</v>
      </c>
      <c r="K22" s="122"/>
      <c r="L22" s="121" t="s">
        <v>6</v>
      </c>
      <c r="M22" s="124"/>
      <c r="N22" s="121" t="s">
        <v>6</v>
      </c>
      <c r="O22" s="124"/>
      <c r="P22" s="123">
        <v>118</v>
      </c>
      <c r="Q22" s="124"/>
      <c r="R22" s="121" t="s">
        <v>6</v>
      </c>
      <c r="S22" s="124"/>
      <c r="T22" s="121" t="s">
        <v>6</v>
      </c>
      <c r="U22" s="124"/>
      <c r="V22" s="123">
        <v>118</v>
      </c>
      <c r="W22" s="124"/>
      <c r="X22" s="121" t="s">
        <v>6</v>
      </c>
      <c r="Y22" s="124"/>
      <c r="Z22" s="159" t="s">
        <v>6</v>
      </c>
      <c r="AB22" s="33">
        <f>-P22+V22</f>
        <v>0</v>
      </c>
      <c r="AD22" s="159" t="s">
        <v>6</v>
      </c>
    </row>
    <row r="23" spans="8:30" s="133" customFormat="1" ht="15">
      <c r="H23" s="134"/>
      <c r="I23" s="135"/>
      <c r="J23" s="135"/>
      <c r="K23" s="135"/>
      <c r="L23" s="134"/>
      <c r="M23" s="136"/>
      <c r="N23" s="134"/>
      <c r="O23" s="136"/>
      <c r="P23" s="135"/>
      <c r="Q23" s="136"/>
      <c r="R23" s="134"/>
      <c r="S23" s="136"/>
      <c r="T23" s="134"/>
      <c r="U23" s="136"/>
      <c r="V23" s="135"/>
      <c r="W23" s="136"/>
      <c r="X23" s="134"/>
      <c r="Y23" s="136"/>
      <c r="Z23" s="153"/>
      <c r="AA23" s="135"/>
      <c r="AB23" s="154"/>
      <c r="AC23" s="136"/>
      <c r="AD23" s="153"/>
    </row>
    <row r="24" spans="2:30" ht="15">
      <c r="B24" s="3" t="s">
        <v>15</v>
      </c>
      <c r="H24" s="3">
        <f>H20</f>
        <v>660</v>
      </c>
      <c r="J24" s="3">
        <f>J20+J22</f>
        <v>776</v>
      </c>
      <c r="L24" s="3">
        <f>L20</f>
        <v>105564</v>
      </c>
      <c r="M24" s="9"/>
      <c r="N24" s="3">
        <f>N20</f>
        <v>655</v>
      </c>
      <c r="O24" s="9"/>
      <c r="P24" s="3">
        <f>P20+P22</f>
        <v>780</v>
      </c>
      <c r="Q24" s="9"/>
      <c r="R24" s="3">
        <f>R20</f>
        <v>114885</v>
      </c>
      <c r="S24" s="9"/>
      <c r="T24" s="3">
        <f>T20</f>
        <v>728</v>
      </c>
      <c r="U24" s="9"/>
      <c r="V24" s="3">
        <f>V20+V22</f>
        <v>816</v>
      </c>
      <c r="W24" s="9"/>
      <c r="X24" s="3">
        <f>X20</f>
        <v>186551</v>
      </c>
      <c r="Y24" s="9"/>
      <c r="Z24" s="3">
        <f>Z20</f>
        <v>73</v>
      </c>
      <c r="AB24" s="3">
        <f>AB20+AB22</f>
        <v>36</v>
      </c>
      <c r="AC24" s="9"/>
      <c r="AD24" s="3">
        <f>AD20</f>
        <v>71666</v>
      </c>
    </row>
    <row r="25" spans="13:29" ht="15">
      <c r="M25" s="9"/>
      <c r="O25" s="9"/>
      <c r="Q25" s="9"/>
      <c r="S25" s="9"/>
      <c r="U25" s="9"/>
      <c r="W25" s="9"/>
      <c r="Y25" s="9"/>
      <c r="AC25" s="9"/>
    </row>
    <row r="26" spans="2:30" ht="15">
      <c r="B26" s="137" t="s">
        <v>63</v>
      </c>
      <c r="C26" s="138"/>
      <c r="D26" s="138"/>
      <c r="E26" s="138"/>
      <c r="F26" s="138"/>
      <c r="G26" s="138" t="s">
        <v>6</v>
      </c>
      <c r="H26" s="138">
        <v>0</v>
      </c>
      <c r="I26" s="138"/>
      <c r="J26" s="138">
        <v>322</v>
      </c>
      <c r="K26" s="138"/>
      <c r="L26" s="138">
        <v>44300</v>
      </c>
      <c r="M26" s="138"/>
      <c r="N26" s="138">
        <v>0</v>
      </c>
      <c r="O26" s="138"/>
      <c r="P26" s="138">
        <v>322</v>
      </c>
      <c r="Q26" s="138"/>
      <c r="R26" s="138">
        <v>44300</v>
      </c>
      <c r="S26" s="138"/>
      <c r="T26" s="138">
        <v>0</v>
      </c>
      <c r="U26" s="139"/>
      <c r="V26" s="138">
        <v>322</v>
      </c>
      <c r="W26" s="139"/>
      <c r="X26" s="138">
        <v>34900</v>
      </c>
      <c r="Y26" s="139"/>
      <c r="Z26" s="138">
        <f>T26-N26</f>
        <v>0</v>
      </c>
      <c r="AA26" s="138"/>
      <c r="AB26" s="138">
        <f>V26-P26</f>
        <v>0</v>
      </c>
      <c r="AC26" s="138"/>
      <c r="AD26" s="140">
        <f>X26-R26</f>
        <v>-9400</v>
      </c>
    </row>
    <row r="27" spans="2:30" ht="15" customHeight="1">
      <c r="B27" s="200"/>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2"/>
    </row>
    <row r="28" spans="2:30" ht="15" customHeight="1">
      <c r="B28" s="203"/>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5"/>
    </row>
    <row r="29" spans="2:30" ht="15" customHeight="1">
      <c r="B29" s="203"/>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5"/>
    </row>
    <row r="30" spans="2:30" ht="15" customHeight="1">
      <c r="B30" s="203"/>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5"/>
    </row>
    <row r="31" spans="2:30" ht="15" customHeight="1">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5"/>
    </row>
    <row r="32" spans="2:30" ht="15" customHeight="1">
      <c r="B32" s="203"/>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5"/>
    </row>
    <row r="33" spans="2:30" ht="15" customHeight="1">
      <c r="B33" s="206"/>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8"/>
    </row>
    <row r="36" spans="1:30" ht="15">
      <c r="A36" s="20"/>
      <c r="B36" s="6"/>
      <c r="C36" s="8"/>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ht="18.75">
      <c r="A37" s="7"/>
      <c r="B37" s="7"/>
      <c r="C37" s="15"/>
      <c r="D37" s="7"/>
      <c r="E37" s="7"/>
      <c r="F37" s="7"/>
      <c r="G37" s="7"/>
      <c r="H37" s="7"/>
      <c r="I37" s="7"/>
      <c r="J37" s="7"/>
      <c r="K37" s="7"/>
      <c r="L37" s="7"/>
      <c r="M37" s="7"/>
      <c r="N37" s="7"/>
      <c r="O37" s="7"/>
      <c r="P37" s="7"/>
      <c r="Q37" s="7"/>
      <c r="R37" s="7"/>
      <c r="S37" s="7"/>
      <c r="T37" s="7"/>
      <c r="U37" s="7"/>
      <c r="V37" s="7"/>
      <c r="W37" s="7"/>
      <c r="X37" s="7"/>
      <c r="Y37" s="7"/>
      <c r="Z37" s="7"/>
      <c r="AA37" s="7"/>
      <c r="AB37" s="7"/>
      <c r="AC37" s="7"/>
      <c r="AD37" s="7"/>
    </row>
    <row r="38" spans="1:256" ht="20.25">
      <c r="A38" s="21" t="s">
        <v>58</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ht="20.25">
      <c r="A39" s="5" t="s">
        <v>21</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ht="20.25">
      <c r="A40" s="7" t="s">
        <v>7</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ht="2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ht="20.25">
      <c r="A42" s="1"/>
      <c r="B42" s="1"/>
      <c r="C42" s="1"/>
      <c r="D42" s="1"/>
      <c r="E42" s="1"/>
      <c r="F42" s="1"/>
      <c r="G42" s="1"/>
      <c r="H42" s="1"/>
      <c r="I42" s="1"/>
      <c r="J42" s="1"/>
      <c r="K42" s="1"/>
      <c r="L42" s="1"/>
      <c r="M42" s="1"/>
      <c r="N42" s="1"/>
      <c r="O42" s="1"/>
      <c r="P42" s="1"/>
      <c r="Q42" s="1"/>
      <c r="R42" s="1"/>
      <c r="S42" s="1"/>
      <c r="T42" s="1"/>
      <c r="U42" s="1"/>
      <c r="V42" s="1"/>
      <c r="W42" s="1"/>
      <c r="X42" s="1"/>
      <c r="Y42" s="1"/>
      <c r="Z42" s="16" t="s">
        <v>17</v>
      </c>
      <c r="AA42" s="16"/>
      <c r="AB42" s="16"/>
      <c r="AC42" s="1"/>
      <c r="AD42" s="1"/>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ht="20.25">
      <c r="A43" s="214" t="s">
        <v>2</v>
      </c>
      <c r="B43" s="215"/>
      <c r="C43" s="215"/>
      <c r="D43" s="215"/>
      <c r="E43" s="215"/>
      <c r="F43" s="215"/>
      <c r="G43" s="215"/>
      <c r="H43" s="216"/>
      <c r="I43" s="1"/>
      <c r="J43" s="1"/>
      <c r="K43" s="1"/>
      <c r="L43" s="1"/>
      <c r="M43" s="1"/>
      <c r="N43" s="1"/>
      <c r="O43" s="1"/>
      <c r="P43" s="1"/>
      <c r="Q43" s="1"/>
      <c r="R43" s="1"/>
      <c r="S43" s="1"/>
      <c r="T43" s="1"/>
      <c r="U43" s="1"/>
      <c r="V43" s="1"/>
      <c r="W43" s="1"/>
      <c r="X43" s="1"/>
      <c r="Y43" s="1"/>
      <c r="Z43" s="17" t="s">
        <v>18</v>
      </c>
      <c r="AA43" s="16"/>
      <c r="AB43" s="17" t="s">
        <v>14</v>
      </c>
      <c r="AC43" s="1"/>
      <c r="AD43" s="19" t="s">
        <v>12</v>
      </c>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ht="2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ht="20.25">
      <c r="A45" s="211" t="s">
        <v>86</v>
      </c>
      <c r="B45" s="212"/>
      <c r="C45" s="212"/>
      <c r="D45" s="212"/>
      <c r="E45" s="212"/>
      <c r="F45" s="212"/>
      <c r="G45" s="212"/>
      <c r="H45" s="212"/>
      <c r="I45" s="212"/>
      <c r="J45" s="212"/>
      <c r="K45" s="212"/>
      <c r="L45" s="212"/>
      <c r="M45" s="212"/>
      <c r="N45" s="212"/>
      <c r="O45" s="212"/>
      <c r="P45" s="212"/>
      <c r="Q45" s="212"/>
      <c r="R45" s="212"/>
      <c r="S45" s="212"/>
      <c r="T45" s="212"/>
      <c r="U45" s="212"/>
      <c r="V45" s="212"/>
      <c r="W45" s="212"/>
      <c r="X45" s="213"/>
      <c r="Y45" s="1" t="s">
        <v>6</v>
      </c>
      <c r="Z45" s="1">
        <v>30</v>
      </c>
      <c r="AA45" s="1" t="s">
        <v>6</v>
      </c>
      <c r="AB45" s="1">
        <v>15</v>
      </c>
      <c r="AC45" s="1"/>
      <c r="AD45" s="11">
        <v>6592</v>
      </c>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ht="2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1"/>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ht="20.25">
      <c r="A47" s="194" t="s">
        <v>76</v>
      </c>
      <c r="B47" s="209"/>
      <c r="C47" s="209"/>
      <c r="D47" s="209"/>
      <c r="E47" s="209"/>
      <c r="F47" s="209"/>
      <c r="G47" s="209"/>
      <c r="H47" s="210"/>
      <c r="I47" s="18"/>
      <c r="J47" s="1"/>
      <c r="K47" s="1"/>
      <c r="L47" s="1"/>
      <c r="M47" s="1"/>
      <c r="N47" s="1"/>
      <c r="O47" s="1"/>
      <c r="P47" s="1"/>
      <c r="Q47" s="1"/>
      <c r="R47" s="1"/>
      <c r="S47" s="1"/>
      <c r="T47" s="1"/>
      <c r="U47" s="1"/>
      <c r="V47" s="1"/>
      <c r="W47" s="1"/>
      <c r="X47" s="1"/>
      <c r="Y47" s="1"/>
      <c r="Z47" s="1"/>
      <c r="AA47" s="1"/>
      <c r="AB47" s="1"/>
      <c r="AC47" s="1"/>
      <c r="AD47" s="11"/>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ht="20.25" customHeight="1">
      <c r="A48" s="1"/>
      <c r="B48"/>
      <c r="C48"/>
      <c r="D48"/>
      <c r="E48"/>
      <c r="F48"/>
      <c r="G48"/>
      <c r="H48"/>
      <c r="I48" s="1"/>
      <c r="J48" s="1"/>
      <c r="K48" s="1"/>
      <c r="L48" s="1"/>
      <c r="M48" s="1"/>
      <c r="N48" s="1"/>
      <c r="O48" s="1"/>
      <c r="P48" s="1"/>
      <c r="Q48" s="1"/>
      <c r="R48" s="1"/>
      <c r="S48" s="1"/>
      <c r="T48" s="1"/>
      <c r="U48" s="1"/>
      <c r="V48" s="1"/>
      <c r="W48" s="1"/>
      <c r="X48" s="1"/>
      <c r="Y48" s="1"/>
      <c r="Z48" s="1"/>
      <c r="AA48" s="1"/>
      <c r="AB48" s="1"/>
      <c r="AC48" s="1"/>
      <c r="AD48" s="11"/>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ht="90" customHeight="1">
      <c r="A49" s="167" t="s">
        <v>77</v>
      </c>
      <c r="B49" s="168"/>
      <c r="C49" s="168"/>
      <c r="D49" s="168"/>
      <c r="E49" s="168"/>
      <c r="F49" s="168"/>
      <c r="G49" s="168"/>
      <c r="H49" s="168"/>
      <c r="I49" s="168"/>
      <c r="J49" s="168"/>
      <c r="K49" s="168"/>
      <c r="L49" s="168"/>
      <c r="M49" s="168"/>
      <c r="N49" s="168"/>
      <c r="O49" s="168"/>
      <c r="P49" s="168"/>
      <c r="Q49" s="168"/>
      <c r="R49" s="168"/>
      <c r="S49" s="168"/>
      <c r="T49" s="168"/>
      <c r="U49" s="168"/>
      <c r="V49" s="168"/>
      <c r="W49" s="168"/>
      <c r="X49" s="169"/>
      <c r="Y49" s="1"/>
      <c r="Z49" s="1"/>
      <c r="AA49" s="1"/>
      <c r="AB49" s="1"/>
      <c r="AC49" s="1"/>
      <c r="AD49" s="11"/>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ht="20.25" customHeight="1">
      <c r="A50" s="2"/>
      <c r="B50" s="2"/>
      <c r="C50" s="2"/>
      <c r="D50" s="2"/>
      <c r="E50" s="2"/>
      <c r="F50" s="2"/>
      <c r="G50" s="2"/>
      <c r="H50" s="2"/>
      <c r="I50" s="2"/>
      <c r="J50" s="2"/>
      <c r="K50" s="2"/>
      <c r="L50" s="2"/>
      <c r="M50" s="2"/>
      <c r="N50" s="2"/>
      <c r="O50" s="2"/>
      <c r="P50" s="2"/>
      <c r="Q50" s="2"/>
      <c r="R50" s="2"/>
      <c r="S50" s="2"/>
      <c r="T50" s="2"/>
      <c r="U50" s="2"/>
      <c r="V50" s="2"/>
      <c r="W50" s="2"/>
      <c r="X50" s="2"/>
      <c r="Y50" s="1"/>
      <c r="Z50" s="1"/>
      <c r="AA50" s="1"/>
      <c r="AB50" s="1"/>
      <c r="AC50" s="1"/>
      <c r="AD50" s="1"/>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ht="20.25" customHeight="1">
      <c r="A51" s="211" t="s">
        <v>75</v>
      </c>
      <c r="B51" s="212"/>
      <c r="C51" s="212"/>
      <c r="D51" s="212"/>
      <c r="E51" s="212"/>
      <c r="F51" s="212"/>
      <c r="G51" s="212"/>
      <c r="H51" s="212"/>
      <c r="I51" s="212"/>
      <c r="J51" s="212"/>
      <c r="K51" s="212"/>
      <c r="L51" s="212"/>
      <c r="M51" s="212"/>
      <c r="N51" s="212"/>
      <c r="O51" s="212"/>
      <c r="P51" s="212"/>
      <c r="Q51" s="212"/>
      <c r="R51" s="212"/>
      <c r="S51" s="212"/>
      <c r="T51" s="212"/>
      <c r="U51" s="212"/>
      <c r="V51" s="212"/>
      <c r="W51" s="212"/>
      <c r="X51" s="213"/>
      <c r="Y51" s="1"/>
      <c r="Z51" s="1">
        <v>43</v>
      </c>
      <c r="AA51" s="1"/>
      <c r="AB51" s="1">
        <v>21</v>
      </c>
      <c r="AC51" s="1"/>
      <c r="AD51" s="1">
        <v>65396</v>
      </c>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ht="20.25" customHeight="1">
      <c r="A52" s="2"/>
      <c r="B52" s="2"/>
      <c r="C52" s="2"/>
      <c r="D52" s="2"/>
      <c r="E52" s="2"/>
      <c r="F52" s="2"/>
      <c r="G52" s="2"/>
      <c r="H52" s="2"/>
      <c r="I52" s="2"/>
      <c r="J52" s="2"/>
      <c r="K52" s="2"/>
      <c r="L52" s="2"/>
      <c r="M52" s="2"/>
      <c r="N52" s="2"/>
      <c r="O52" s="2"/>
      <c r="P52" s="2"/>
      <c r="Q52" s="2"/>
      <c r="R52" s="2"/>
      <c r="S52" s="2"/>
      <c r="T52" s="2"/>
      <c r="U52" s="2"/>
      <c r="V52" s="2"/>
      <c r="W52" s="2"/>
      <c r="X52" s="2"/>
      <c r="Y52" s="1"/>
      <c r="Z52" s="1"/>
      <c r="AA52" s="1"/>
      <c r="AB52" s="1"/>
      <c r="AC52" s="1"/>
      <c r="AD52" s="1"/>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ht="18" customHeight="1">
      <c r="A53" s="18" t="s">
        <v>87</v>
      </c>
      <c r="B53" s="1"/>
      <c r="C53" s="1"/>
      <c r="D53" s="1"/>
      <c r="E53" s="1"/>
      <c r="F53" s="1"/>
      <c r="G53" s="1"/>
      <c r="H53" s="1"/>
      <c r="I53" s="1"/>
      <c r="J53" s="1"/>
      <c r="K53" s="1"/>
      <c r="L53" s="1"/>
      <c r="M53" s="1"/>
      <c r="N53" s="1"/>
      <c r="O53" s="1"/>
      <c r="P53" s="1"/>
      <c r="Q53" s="1"/>
      <c r="R53" s="1"/>
      <c r="S53" s="1"/>
      <c r="T53" s="1"/>
      <c r="U53" s="1"/>
      <c r="V53" s="1"/>
      <c r="W53" s="1"/>
      <c r="X53" s="1"/>
      <c r="Y53" s="1"/>
      <c r="Z53" s="14"/>
      <c r="AA53" s="1"/>
      <c r="AB53" s="14"/>
      <c r="AC53" s="1"/>
      <c r="AD53" s="1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ht="20.25" customHeight="1">
      <c r="A54" s="1" t="s">
        <v>6</v>
      </c>
      <c r="B54" s="1"/>
      <c r="C54" s="1"/>
      <c r="D54" s="1"/>
      <c r="E54" s="1"/>
      <c r="F54" s="1"/>
      <c r="G54" s="1"/>
      <c r="H54" s="1"/>
      <c r="I54" s="1"/>
      <c r="J54" s="1"/>
      <c r="K54" s="1"/>
      <c r="L54" s="1"/>
      <c r="M54" s="1"/>
      <c r="N54" s="1"/>
      <c r="O54" s="1"/>
      <c r="P54" s="1"/>
      <c r="Q54" s="1"/>
      <c r="R54" s="1"/>
      <c r="S54" s="1"/>
      <c r="T54" s="1"/>
      <c r="U54" s="1"/>
      <c r="V54" s="1"/>
      <c r="W54" s="1"/>
      <c r="X54" s="1"/>
      <c r="Y54" s="1"/>
      <c r="Z54" s="14"/>
      <c r="AA54" s="1"/>
      <c r="AB54" s="14"/>
      <c r="AC54" s="1"/>
      <c r="AD54" s="1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ht="54.75" customHeight="1">
      <c r="A55" s="167" t="s">
        <v>78</v>
      </c>
      <c r="B55" s="168"/>
      <c r="C55" s="168"/>
      <c r="D55" s="168"/>
      <c r="E55" s="168"/>
      <c r="F55" s="168"/>
      <c r="G55" s="168"/>
      <c r="H55" s="168"/>
      <c r="I55" s="168"/>
      <c r="J55" s="168"/>
      <c r="K55" s="168"/>
      <c r="L55" s="168"/>
      <c r="M55" s="168"/>
      <c r="N55" s="168"/>
      <c r="O55" s="168"/>
      <c r="P55" s="168"/>
      <c r="Q55" s="168"/>
      <c r="R55" s="168"/>
      <c r="S55" s="168"/>
      <c r="T55" s="168"/>
      <c r="U55" s="168"/>
      <c r="V55" s="168"/>
      <c r="W55" s="168"/>
      <c r="X55" s="169"/>
      <c r="Y55" s="1"/>
      <c r="Z55" s="14"/>
      <c r="AA55" s="1"/>
      <c r="AB55" s="14"/>
      <c r="AC55" s="1"/>
      <c r="AD55" s="1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ht="20.25">
      <c r="A56" s="1"/>
      <c r="B56" s="1"/>
      <c r="C56" s="1"/>
      <c r="D56" s="1"/>
      <c r="E56" s="1"/>
      <c r="F56" s="1"/>
      <c r="G56" s="1"/>
      <c r="H56" s="1"/>
      <c r="I56" s="1"/>
      <c r="J56" s="1"/>
      <c r="K56" s="1"/>
      <c r="L56" s="1"/>
      <c r="M56" s="1"/>
      <c r="N56" s="1"/>
      <c r="O56" s="1"/>
      <c r="P56" s="1"/>
      <c r="Q56" s="1"/>
      <c r="R56" s="1"/>
      <c r="S56" s="1"/>
      <c r="T56" s="1"/>
      <c r="U56" s="1"/>
      <c r="V56" s="1"/>
      <c r="W56" s="1"/>
      <c r="X56" s="1"/>
      <c r="Y56" s="1"/>
      <c r="Z56" s="14"/>
      <c r="AA56" s="1"/>
      <c r="AB56" s="14"/>
      <c r="AC56" s="1"/>
      <c r="AD56" s="1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ht="18" customHeight="1">
      <c r="A57" s="18" t="s">
        <v>88</v>
      </c>
      <c r="B57" s="1"/>
      <c r="C57" s="1"/>
      <c r="D57" s="1"/>
      <c r="E57" s="1"/>
      <c r="F57" s="1"/>
      <c r="G57" s="1"/>
      <c r="H57" s="1"/>
      <c r="I57" s="1"/>
      <c r="J57" s="1"/>
      <c r="K57" s="1"/>
      <c r="L57" s="1"/>
      <c r="M57" s="1"/>
      <c r="N57" s="1"/>
      <c r="O57" s="1"/>
      <c r="P57" s="1"/>
      <c r="Q57" s="1"/>
      <c r="R57" s="1"/>
      <c r="S57" s="1"/>
      <c r="T57" s="1"/>
      <c r="U57" s="1"/>
      <c r="V57" s="1"/>
      <c r="W57" s="1"/>
      <c r="X57" s="1"/>
      <c r="Y57" s="1"/>
      <c r="Z57" s="14"/>
      <c r="AA57" s="1"/>
      <c r="AB57" s="14"/>
      <c r="AC57" s="1"/>
      <c r="AD57" s="1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ht="20.25" customHeight="1">
      <c r="A58" s="1" t="s">
        <v>6</v>
      </c>
      <c r="B58" s="1"/>
      <c r="C58" s="1"/>
      <c r="D58" s="1"/>
      <c r="E58" s="1"/>
      <c r="F58" s="1"/>
      <c r="G58" s="1"/>
      <c r="H58" s="1"/>
      <c r="I58" s="1"/>
      <c r="J58" s="1"/>
      <c r="K58" s="1"/>
      <c r="L58" s="1"/>
      <c r="M58" s="1"/>
      <c r="N58" s="1"/>
      <c r="O58" s="1"/>
      <c r="P58" s="1"/>
      <c r="Q58" s="1"/>
      <c r="R58" s="1"/>
      <c r="S58" s="1"/>
      <c r="T58" s="1"/>
      <c r="U58" s="1"/>
      <c r="V58" s="1"/>
      <c r="W58" s="1"/>
      <c r="X58" s="1"/>
      <c r="Y58" s="1"/>
      <c r="Z58" s="14"/>
      <c r="AA58" s="1"/>
      <c r="AB58" s="14"/>
      <c r="AC58" s="1"/>
      <c r="AD58" s="1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127.5" customHeight="1">
      <c r="A59" s="167" t="s">
        <v>80</v>
      </c>
      <c r="B59" s="168"/>
      <c r="C59" s="168"/>
      <c r="D59" s="168"/>
      <c r="E59" s="168"/>
      <c r="F59" s="168"/>
      <c r="G59" s="168"/>
      <c r="H59" s="168"/>
      <c r="I59" s="168"/>
      <c r="J59" s="168"/>
      <c r="K59" s="168"/>
      <c r="L59" s="168"/>
      <c r="M59" s="168"/>
      <c r="N59" s="168"/>
      <c r="O59" s="168"/>
      <c r="P59" s="168"/>
      <c r="Q59" s="168"/>
      <c r="R59" s="168"/>
      <c r="S59" s="168"/>
      <c r="T59" s="168"/>
      <c r="U59" s="168"/>
      <c r="V59" s="168"/>
      <c r="W59" s="168"/>
      <c r="X59" s="169"/>
      <c r="Y59" s="1"/>
      <c r="Z59" s="14"/>
      <c r="AA59" s="1"/>
      <c r="AB59" s="14"/>
      <c r="AC59" s="1"/>
      <c r="AD59" s="1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8" customHeight="1">
      <c r="A60" s="1"/>
      <c r="B60" s="1"/>
      <c r="C60" s="1"/>
      <c r="D60" s="1"/>
      <c r="E60" s="1"/>
      <c r="F60" s="1"/>
      <c r="G60" s="1"/>
      <c r="H60" s="1"/>
      <c r="I60" s="1"/>
      <c r="J60" s="1"/>
      <c r="K60" s="1"/>
      <c r="L60" s="1"/>
      <c r="M60" s="1"/>
      <c r="N60" s="1"/>
      <c r="O60" s="1"/>
      <c r="P60" s="1"/>
      <c r="Q60" s="1"/>
      <c r="R60" s="1"/>
      <c r="S60" s="1"/>
      <c r="T60" s="1"/>
      <c r="U60" s="1"/>
      <c r="V60" s="1"/>
      <c r="W60" s="1"/>
      <c r="X60" s="1"/>
      <c r="Y60" s="1"/>
      <c r="Z60" s="14"/>
      <c r="AA60" s="1"/>
      <c r="AB60" s="14"/>
      <c r="AC60" s="1"/>
      <c r="AD60" s="1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19.5" customHeight="1">
      <c r="A61" s="1" t="s">
        <v>6</v>
      </c>
      <c r="B61" s="1"/>
      <c r="C61" s="1"/>
      <c r="D61" s="1"/>
      <c r="E61" s="1"/>
      <c r="F61" s="1"/>
      <c r="G61" s="1"/>
      <c r="H61" s="1"/>
      <c r="I61" s="1"/>
      <c r="J61" s="1"/>
      <c r="K61" s="1"/>
      <c r="L61" s="1"/>
      <c r="M61" s="1"/>
      <c r="N61" s="1"/>
      <c r="O61" s="1"/>
      <c r="P61" s="1"/>
      <c r="Q61" s="1"/>
      <c r="R61" s="1"/>
      <c r="S61" s="1"/>
      <c r="T61" s="1"/>
      <c r="U61" s="1"/>
      <c r="V61" s="1"/>
      <c r="W61" s="1"/>
      <c r="X61" s="1"/>
      <c r="Y61" s="1"/>
      <c r="Z61" s="14"/>
      <c r="AA61" s="1"/>
      <c r="AB61" s="14"/>
      <c r="AC61" s="1"/>
      <c r="AD61" s="1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ht="20.25">
      <c r="A62" s="20"/>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ht="20.25">
      <c r="A63" s="28" t="s">
        <v>58</v>
      </c>
      <c r="B63" s="29"/>
      <c r="C63" s="29"/>
      <c r="D63" s="29"/>
      <c r="E63" s="29"/>
      <c r="F63" s="29"/>
      <c r="G63" s="29"/>
      <c r="H63" s="29"/>
      <c r="I63" s="29"/>
      <c r="J63" s="29"/>
      <c r="K63" s="29"/>
      <c r="L63" s="29"/>
      <c r="M63" s="29"/>
      <c r="N63" s="29"/>
      <c r="O63" s="29"/>
      <c r="P63" s="29"/>
      <c r="Q63" s="29"/>
      <c r="R63" s="29"/>
      <c r="S63" s="29"/>
      <c r="T63" s="29"/>
      <c r="U63" s="29"/>
      <c r="V63" s="29"/>
      <c r="W63" s="29"/>
      <c r="X63" s="29"/>
      <c r="Y63" s="7"/>
      <c r="Z63" s="7"/>
      <c r="AA63" s="7"/>
      <c r="AB63" s="7"/>
      <c r="AC63" s="7"/>
      <c r="AD63" s="7"/>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ht="20.25">
      <c r="A64" s="5" t="s">
        <v>21</v>
      </c>
      <c r="B64" s="29"/>
      <c r="C64" s="29"/>
      <c r="D64" s="29"/>
      <c r="E64" s="29"/>
      <c r="F64" s="29"/>
      <c r="G64" s="29"/>
      <c r="H64" s="29"/>
      <c r="I64" s="29"/>
      <c r="J64" s="29"/>
      <c r="K64" s="29"/>
      <c r="L64" s="29"/>
      <c r="M64" s="29"/>
      <c r="N64" s="29"/>
      <c r="O64" s="29"/>
      <c r="P64" s="29"/>
      <c r="Q64" s="29"/>
      <c r="R64" s="29"/>
      <c r="S64" s="29"/>
      <c r="T64" s="29"/>
      <c r="U64" s="29"/>
      <c r="V64" s="29"/>
      <c r="W64" s="29"/>
      <c r="X64" s="29"/>
      <c r="Y64" s="7"/>
      <c r="Z64" s="7"/>
      <c r="AA64" s="7"/>
      <c r="AB64" s="7"/>
      <c r="AC64" s="7"/>
      <c r="AD64" s="7"/>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ht="20.25">
      <c r="A65" s="170" t="s">
        <v>7</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66"/>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ht="20.25">
      <c r="A66" s="130"/>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49"/>
      <c r="AA66" s="131"/>
      <c r="AB66" s="131"/>
      <c r="AC66" s="131"/>
      <c r="AD66" s="131"/>
      <c r="AE66" s="132"/>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ht="20.25">
      <c r="A67" s="130"/>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38" t="s">
        <v>4</v>
      </c>
      <c r="AA67" s="31"/>
      <c r="AB67" s="31"/>
      <c r="AC67" s="31"/>
      <c r="AD67" s="31"/>
      <c r="AE67" s="132"/>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ht="20.25">
      <c r="A68" s="130"/>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39" t="s">
        <v>3</v>
      </c>
      <c r="AA68" s="23"/>
      <c r="AB68" s="32" t="s">
        <v>14</v>
      </c>
      <c r="AC68" s="1"/>
      <c r="AD68" s="32" t="s">
        <v>12</v>
      </c>
      <c r="AE68" s="132"/>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ht="20.25">
      <c r="A69" s="18" t="s">
        <v>89</v>
      </c>
      <c r="B69" s="1"/>
      <c r="C69" s="1"/>
      <c r="D69" s="1"/>
      <c r="E69" s="1"/>
      <c r="F69" s="1"/>
      <c r="G69" s="1"/>
      <c r="H69" s="1"/>
      <c r="I69" s="1"/>
      <c r="J69" s="1"/>
      <c r="K69" s="1"/>
      <c r="L69" s="1"/>
      <c r="M69" s="1"/>
      <c r="N69" s="1"/>
      <c r="O69" s="1"/>
      <c r="P69" s="1"/>
      <c r="Q69" s="1"/>
      <c r="R69" s="1"/>
      <c r="S69" s="1"/>
      <c r="T69" s="1"/>
      <c r="U69" s="1"/>
      <c r="V69" s="1"/>
      <c r="W69" s="1"/>
      <c r="X69" s="1"/>
      <c r="Y69" s="131"/>
      <c r="AE69" s="132"/>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ht="17.25" customHeight="1">
      <c r="A70" s="1" t="s">
        <v>6</v>
      </c>
      <c r="B70" s="1"/>
      <c r="C70" s="1"/>
      <c r="D70" s="1"/>
      <c r="E70" s="1"/>
      <c r="F70" s="1"/>
      <c r="G70" s="1"/>
      <c r="H70" s="1"/>
      <c r="I70" s="1"/>
      <c r="J70" s="1"/>
      <c r="K70" s="1"/>
      <c r="L70" s="1"/>
      <c r="M70" s="1"/>
      <c r="N70" s="1"/>
      <c r="O70" s="1"/>
      <c r="P70" s="1"/>
      <c r="Q70" s="1"/>
      <c r="R70" s="1"/>
      <c r="S70" s="1"/>
      <c r="T70" s="1"/>
      <c r="U70" s="1"/>
      <c r="V70" s="1"/>
      <c r="W70" s="1"/>
      <c r="X70" s="1"/>
      <c r="Y70" s="1"/>
      <c r="Z70" s="14"/>
      <c r="AA70" s="131"/>
      <c r="AB70" s="131"/>
      <c r="AC70" s="131"/>
      <c r="AD70" s="131"/>
      <c r="AE70" s="132"/>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ht="105.75" customHeight="1">
      <c r="A71" s="167" t="s">
        <v>79</v>
      </c>
      <c r="B71" s="168"/>
      <c r="C71" s="168"/>
      <c r="D71" s="168"/>
      <c r="E71" s="168"/>
      <c r="F71" s="168"/>
      <c r="G71" s="168"/>
      <c r="H71" s="168"/>
      <c r="I71" s="168"/>
      <c r="J71" s="168"/>
      <c r="K71" s="168"/>
      <c r="L71" s="168"/>
      <c r="M71" s="168"/>
      <c r="N71" s="168"/>
      <c r="O71" s="168"/>
      <c r="P71" s="168"/>
      <c r="Q71" s="168"/>
      <c r="R71" s="168"/>
      <c r="S71" s="168"/>
      <c r="T71" s="168"/>
      <c r="U71" s="168"/>
      <c r="V71" s="168"/>
      <c r="W71" s="168"/>
      <c r="X71" s="169"/>
      <c r="Y71" s="1"/>
      <c r="Z71" s="14"/>
      <c r="AA71" s="131"/>
      <c r="AB71" s="131"/>
      <c r="AC71" s="131"/>
      <c r="AD71" s="131"/>
      <c r="AE71" s="132"/>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ht="18.75" customHeight="1">
      <c r="A72" s="157"/>
      <c r="B72" s="155"/>
      <c r="C72" s="155"/>
      <c r="D72" s="155"/>
      <c r="E72" s="155"/>
      <c r="F72" s="155"/>
      <c r="G72" s="155"/>
      <c r="H72" s="155"/>
      <c r="I72" s="155"/>
      <c r="J72" s="155"/>
      <c r="K72" s="155"/>
      <c r="L72" s="155"/>
      <c r="M72" s="155"/>
      <c r="N72" s="155"/>
      <c r="O72" s="155"/>
      <c r="P72" s="155"/>
      <c r="Q72" s="155"/>
      <c r="R72" s="155"/>
      <c r="S72" s="155"/>
      <c r="T72" s="155"/>
      <c r="U72" s="155"/>
      <c r="V72" s="155"/>
      <c r="W72" s="155"/>
      <c r="X72" s="156"/>
      <c r="Y72" s="1"/>
      <c r="Z72" s="14"/>
      <c r="AA72" s="131"/>
      <c r="AB72" s="131"/>
      <c r="AC72" s="131"/>
      <c r="AD72" s="131"/>
      <c r="AE72" s="132"/>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ht="21.75" customHeight="1">
      <c r="A73" s="18" t="s">
        <v>90</v>
      </c>
      <c r="B73" s="155"/>
      <c r="C73" s="155"/>
      <c r="D73" s="155"/>
      <c r="E73" s="155"/>
      <c r="F73" s="155"/>
      <c r="G73" s="155"/>
      <c r="H73" s="155"/>
      <c r="I73" s="155"/>
      <c r="J73" s="155"/>
      <c r="K73" s="155"/>
      <c r="L73" s="155"/>
      <c r="M73" s="155"/>
      <c r="N73" s="155"/>
      <c r="O73" s="155"/>
      <c r="P73" s="155"/>
      <c r="Q73" s="155"/>
      <c r="R73" s="155"/>
      <c r="S73" s="155"/>
      <c r="T73" s="155"/>
      <c r="U73" s="155"/>
      <c r="V73" s="155"/>
      <c r="W73" s="155"/>
      <c r="X73" s="156"/>
      <c r="Y73" s="1"/>
      <c r="Z73" s="14"/>
      <c r="AA73" s="131"/>
      <c r="AB73" s="131"/>
      <c r="AC73" s="131"/>
      <c r="AD73" s="131"/>
      <c r="AE73" s="132"/>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ht="17.25" customHeight="1">
      <c r="A74" s="157"/>
      <c r="B74" s="155"/>
      <c r="C74" s="155"/>
      <c r="D74" s="155"/>
      <c r="E74" s="155"/>
      <c r="F74" s="155"/>
      <c r="G74" s="155"/>
      <c r="H74" s="155"/>
      <c r="I74" s="155"/>
      <c r="J74" s="155"/>
      <c r="K74" s="155"/>
      <c r="L74" s="155"/>
      <c r="M74" s="155"/>
      <c r="N74" s="155"/>
      <c r="O74" s="155"/>
      <c r="P74" s="155"/>
      <c r="Q74" s="155"/>
      <c r="R74" s="155"/>
      <c r="S74" s="155"/>
      <c r="T74" s="155"/>
      <c r="U74" s="155"/>
      <c r="V74" s="155"/>
      <c r="W74" s="155"/>
      <c r="X74" s="156"/>
      <c r="Y74" s="1"/>
      <c r="Z74" s="14"/>
      <c r="AA74" s="131"/>
      <c r="AB74" s="131"/>
      <c r="AC74" s="131"/>
      <c r="AD74" s="131"/>
      <c r="AE74" s="132"/>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ht="145.5" customHeight="1">
      <c r="A75" s="167" t="s">
        <v>91</v>
      </c>
      <c r="B75" s="168"/>
      <c r="C75" s="168"/>
      <c r="D75" s="168"/>
      <c r="E75" s="168"/>
      <c r="F75" s="168"/>
      <c r="G75" s="168"/>
      <c r="H75" s="168"/>
      <c r="I75" s="168"/>
      <c r="J75" s="168"/>
      <c r="K75" s="168"/>
      <c r="L75" s="168"/>
      <c r="M75" s="168"/>
      <c r="N75" s="168"/>
      <c r="O75" s="168"/>
      <c r="P75" s="168"/>
      <c r="Q75" s="168"/>
      <c r="R75" s="168"/>
      <c r="S75" s="168"/>
      <c r="T75" s="168"/>
      <c r="U75" s="168"/>
      <c r="V75" s="168"/>
      <c r="W75" s="168"/>
      <c r="X75" s="169"/>
      <c r="Y75" s="1"/>
      <c r="Z75" s="14"/>
      <c r="AA75" s="131"/>
      <c r="AB75" s="131"/>
      <c r="AC75" s="131"/>
      <c r="AD75" s="131"/>
      <c r="AE75" s="132"/>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ht="15.75" customHeight="1">
      <c r="A76" s="130"/>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49"/>
      <c r="AA76" s="131"/>
      <c r="AB76" s="131"/>
      <c r="AC76" s="131"/>
      <c r="AD76" s="131"/>
      <c r="AE76" s="132"/>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ht="17.25" customHeight="1">
      <c r="A77" s="30"/>
      <c r="B77" s="7"/>
      <c r="C77" s="7"/>
      <c r="D77" s="7"/>
      <c r="E77" s="7"/>
      <c r="F77" s="7"/>
      <c r="G77" s="7"/>
      <c r="H77" s="7"/>
      <c r="I77" s="7"/>
      <c r="J77" s="7"/>
      <c r="K77" s="7"/>
      <c r="L77" s="7"/>
      <c r="M77" s="7"/>
      <c r="N77" s="7"/>
      <c r="O77" s="7"/>
      <c r="P77" s="7"/>
      <c r="Q77" s="7"/>
      <c r="R77" s="7"/>
      <c r="S77" s="7"/>
      <c r="T77" s="7"/>
      <c r="U77" s="7"/>
      <c r="V77" s="7"/>
      <c r="W77" s="7"/>
      <c r="X77" s="7"/>
      <c r="Y77" s="22"/>
      <c r="Z77" s="39"/>
      <c r="AA77" s="23"/>
      <c r="AB77" s="32"/>
      <c r="AC77" s="1"/>
      <c r="AD77" s="32"/>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30" ht="18">
      <c r="A78" s="158" t="s">
        <v>81</v>
      </c>
      <c r="B78" s="1"/>
      <c r="C78" s="1"/>
      <c r="D78" s="1"/>
      <c r="E78" s="1"/>
      <c r="F78" s="1"/>
      <c r="G78" s="1"/>
      <c r="H78" s="1"/>
      <c r="I78" s="1"/>
      <c r="J78" s="1"/>
      <c r="K78" s="1"/>
      <c r="L78" s="1"/>
      <c r="M78" s="1"/>
      <c r="N78" s="1"/>
      <c r="O78" s="1"/>
      <c r="P78" s="1"/>
      <c r="Q78" s="1"/>
      <c r="R78" s="1"/>
      <c r="S78" s="1"/>
      <c r="T78" s="1"/>
      <c r="U78" s="1"/>
      <c r="V78" s="1"/>
      <c r="W78" s="1"/>
      <c r="X78" s="1"/>
      <c r="Y78" s="1" t="s">
        <v>6</v>
      </c>
      <c r="Z78" s="24">
        <v>0</v>
      </c>
      <c r="AA78" s="1"/>
      <c r="AB78" s="1">
        <v>0</v>
      </c>
      <c r="AD78" s="36">
        <v>-322</v>
      </c>
    </row>
    <row r="79" spans="1:30" ht="17.2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row>
    <row r="80" spans="1:25" ht="73.5" customHeight="1">
      <c r="A80" s="197" t="s">
        <v>95</v>
      </c>
      <c r="B80" s="198"/>
      <c r="C80" s="198"/>
      <c r="D80" s="198"/>
      <c r="E80" s="198"/>
      <c r="F80" s="198"/>
      <c r="G80" s="198"/>
      <c r="H80" s="198"/>
      <c r="I80" s="198"/>
      <c r="J80" s="198"/>
      <c r="K80" s="198"/>
      <c r="L80" s="198"/>
      <c r="M80" s="198"/>
      <c r="N80" s="198"/>
      <c r="O80" s="198"/>
      <c r="P80" s="198"/>
      <c r="Q80" s="198"/>
      <c r="R80" s="198"/>
      <c r="S80" s="198"/>
      <c r="T80" s="198"/>
      <c r="U80" s="198"/>
      <c r="V80" s="198"/>
      <c r="W80" s="198"/>
      <c r="X80" s="199"/>
      <c r="Y80" s="1"/>
    </row>
    <row r="81" spans="1:30" ht="18">
      <c r="A81" s="14"/>
      <c r="B81" s="1"/>
      <c r="C81" s="1"/>
      <c r="D81" s="1"/>
      <c r="E81" s="1"/>
      <c r="F81" s="1"/>
      <c r="G81" s="1"/>
      <c r="H81" s="1"/>
      <c r="I81" s="1"/>
      <c r="J81" s="1"/>
      <c r="K81" s="1"/>
      <c r="L81" s="1"/>
      <c r="M81" s="1"/>
      <c r="N81" s="1"/>
      <c r="O81" s="1"/>
      <c r="P81" s="1"/>
      <c r="Q81" s="1"/>
      <c r="R81" s="1"/>
      <c r="S81" s="1"/>
      <c r="T81" s="1"/>
      <c r="U81" s="1"/>
      <c r="V81" s="1"/>
      <c r="W81" s="1"/>
      <c r="X81" s="1"/>
      <c r="Y81" s="1"/>
      <c r="Z81" s="33"/>
      <c r="AB81" s="33"/>
      <c r="AD81" s="33"/>
    </row>
    <row r="82" spans="1:256" ht="18">
      <c r="A82" s="194" t="s">
        <v>96</v>
      </c>
      <c r="B82" s="195"/>
      <c r="C82" s="195"/>
      <c r="D82" s="195"/>
      <c r="E82" s="195"/>
      <c r="F82" s="195"/>
      <c r="G82" s="195"/>
      <c r="H82" s="195"/>
      <c r="I82" s="195"/>
      <c r="J82" s="195"/>
      <c r="K82" s="195"/>
      <c r="L82" s="195"/>
      <c r="M82" s="195"/>
      <c r="N82" s="195"/>
      <c r="O82" s="195"/>
      <c r="P82" s="195"/>
      <c r="Q82" s="195"/>
      <c r="R82" s="195"/>
      <c r="S82" s="195"/>
      <c r="T82" s="195"/>
      <c r="U82" s="195"/>
      <c r="V82" s="195"/>
      <c r="W82" s="195"/>
      <c r="X82" s="196"/>
      <c r="Y82" s="1" t="s">
        <v>6</v>
      </c>
      <c r="Z82" s="24">
        <f>SUM(Z45:Z78)</f>
        <v>73</v>
      </c>
      <c r="AA82" s="1">
        <f>SUM(AA45:AA78)</f>
        <v>0</v>
      </c>
      <c r="AB82" s="24">
        <f>SUM(AB45:AB78)</f>
        <v>36</v>
      </c>
      <c r="AC82" s="1">
        <f>SUM(AC45:AC78)</f>
        <v>0</v>
      </c>
      <c r="AD82" s="160">
        <f>SUM(AD45:AD78)</f>
        <v>71666</v>
      </c>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30" ht="1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256" ht="20.25">
      <c r="A84" s="20"/>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30" ht="1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1:30" ht="1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1:30" ht="1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1:30" ht="1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sheetData>
  <mergeCells count="13">
    <mergeCell ref="B27:AD33"/>
    <mergeCell ref="A47:H47"/>
    <mergeCell ref="A49:X49"/>
    <mergeCell ref="A51:X51"/>
    <mergeCell ref="A43:H43"/>
    <mergeCell ref="A45:X45"/>
    <mergeCell ref="A82:X82"/>
    <mergeCell ref="A80:X80"/>
    <mergeCell ref="A55:X55"/>
    <mergeCell ref="A65:AE65"/>
    <mergeCell ref="A59:X59"/>
    <mergeCell ref="A75:X75"/>
    <mergeCell ref="A71:X71"/>
  </mergeCells>
  <printOptions/>
  <pageMargins left="0.75" right="0.75" top="1" bottom="1" header="0.5" footer="0.5"/>
  <pageSetup firstPageNumber="43" useFirstPageNumber="1" horizontalDpi="600" verticalDpi="600" orientation="landscape" scale="66" r:id="rId1"/>
  <rowBreaks count="2" manualBreakCount="2">
    <brk id="36" max="30" man="1"/>
    <brk id="62"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debjones</cp:lastModifiedBy>
  <cp:lastPrinted>2004-04-16T20:53:21Z</cp:lastPrinted>
  <dcterms:created xsi:type="dcterms:W3CDTF">2003-12-29T19:39:16Z</dcterms:created>
  <dcterms:modified xsi:type="dcterms:W3CDTF">2004-04-22T20:39:07Z</dcterms:modified>
  <cp:category/>
  <cp:version/>
  <cp:contentType/>
  <cp:contentStatus/>
</cp:coreProperties>
</file>