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tabRatio="718" activeTab="0"/>
  </bookViews>
  <sheets>
    <sheet name="Component Consolidate Acct Sum " sheetId="1" r:id="rId1"/>
    <sheet name="Component Summary Worksheets" sheetId="2" r:id="rId2"/>
    <sheet name="Decision Unit - Crosswalk" sheetId="3" r:id="rId3"/>
    <sheet name="p. 139" sheetId="4" r:id="rId4"/>
    <sheet name="p. 140" sheetId="5" r:id="rId5"/>
  </sheets>
  <definedNames>
    <definedName name="\D">'Component Summary Worksheets'!#REF!</definedName>
    <definedName name="_xlnm.Print_Area" localSheetId="0">'Component Consolidate Acct Sum '!$A$1:$U$74</definedName>
    <definedName name="_xlnm.Print_Area" localSheetId="1">'Component Summary Worksheets'!$A$1:$AE$97</definedName>
    <definedName name="_xlnm.Print_Area" localSheetId="2">'Decision Unit - Crosswalk'!$A$1:$AK$70</definedName>
  </definedNames>
  <calcPr fullCalcOnLoad="1"/>
</workbook>
</file>

<file path=xl/sharedStrings.xml><?xml version="1.0" encoding="utf-8"?>
<sst xmlns="http://schemas.openxmlformats.org/spreadsheetml/2006/main" count="424" uniqueCount="146">
  <si>
    <t>2005 Current Services</t>
  </si>
  <si>
    <t>2005 Request</t>
  </si>
  <si>
    <t>Program Improvements by Strategic Goal</t>
  </si>
  <si>
    <t xml:space="preserve"> Pos.</t>
  </si>
  <si>
    <t xml:space="preserve"> Perm.</t>
  </si>
  <si>
    <t/>
  </si>
  <si>
    <t xml:space="preserve"> </t>
  </si>
  <si>
    <t>(Dollars in thousands)</t>
  </si>
  <si>
    <t>1.</t>
  </si>
  <si>
    <t>Amount</t>
  </si>
  <si>
    <t>Comparison by activity and program</t>
  </si>
  <si>
    <t>FTE</t>
  </si>
  <si>
    <t>Grand Total</t>
  </si>
  <si>
    <t>Perm</t>
  </si>
  <si>
    <t>Perm.</t>
  </si>
  <si>
    <t>Pos.</t>
  </si>
  <si>
    <t>Program Improvements/Offsets</t>
  </si>
  <si>
    <t>Total..............................................................................</t>
  </si>
  <si>
    <t>(Dollars in Thousands)</t>
  </si>
  <si>
    <t xml:space="preserve">SALARIES AND EXPENSES  </t>
  </si>
  <si>
    <t>2003 Obligations .............................................................................................................................................</t>
  </si>
  <si>
    <t xml:space="preserve">     Change 2005 from 2004...................................................................................................................................................</t>
  </si>
  <si>
    <t>Adjustments to Base</t>
  </si>
  <si>
    <t>Increases:</t>
  </si>
  <si>
    <t xml:space="preserve">  Federal Health Insurance Premiums..............................................................................</t>
  </si>
  <si>
    <t xml:space="preserve">  WCF Telecommunications and E-mail rate increase for 2005 ....................................................................................................................................</t>
  </si>
  <si>
    <t xml:space="preserve">  Moderization and Repair ....................................................................................................................................</t>
  </si>
  <si>
    <t>Decreases:</t>
  </si>
  <si>
    <t xml:space="preserve">  GSA Rent Decreases.............................................................................................................................................…</t>
  </si>
  <si>
    <t>Program Improvements by Strategic Goal:</t>
  </si>
  <si>
    <t xml:space="preserve">  Change 2005 from 2004 .................................................................................................................</t>
  </si>
  <si>
    <t>DECISION UNIT RESTRUCTURING CROSSWALK</t>
  </si>
  <si>
    <t>New Decision Unit Structure</t>
  </si>
  <si>
    <t>Current Decision Unit Structure</t>
  </si>
  <si>
    <t>Total...........................................................................</t>
  </si>
  <si>
    <t>Grand Total.......................................................................................</t>
  </si>
  <si>
    <t>Reimbursable FTE...........................................................................</t>
  </si>
  <si>
    <t xml:space="preserve">     2004 Rescission -- Reduction applied to DOJ (0.465%).............................................................................…</t>
  </si>
  <si>
    <t xml:space="preserve">     2004 Rescission -- Government-wide reduction (0.59%)............................................................................…</t>
  </si>
  <si>
    <t xml:space="preserve">  2005 Pay Raise (1.5 Percent).........….........................................................................................................…</t>
  </si>
  <si>
    <t xml:space="preserve">  Employee Performance.........….........................................................................................................…</t>
  </si>
  <si>
    <t xml:space="preserve">  Annualization of 2004 Pay Raise  (2.0 Percent).....…...............................................................…</t>
  </si>
  <si>
    <t xml:space="preserve">  Annualization of 2004 Pay Raise Additional (2.1 Percent) Increase.....…...............................................................…</t>
  </si>
  <si>
    <t xml:space="preserve">  Annualization of 2004 Increases.......................................................................................…</t>
  </si>
  <si>
    <t xml:space="preserve">FEDERAL PRISON SYSTEM </t>
  </si>
  <si>
    <t>BUILDING AND FACILITIES</t>
  </si>
  <si>
    <t xml:space="preserve">    Prison Capacity………………………….. </t>
  </si>
  <si>
    <t xml:space="preserve">    Operations………………………………………</t>
  </si>
  <si>
    <t>Inmate Programs</t>
  </si>
  <si>
    <t xml:space="preserve">    Reintegration Tools………………………</t>
  </si>
  <si>
    <t xml:space="preserve">    Services…………………………………..</t>
  </si>
  <si>
    <t>Inmate Confinement</t>
  </si>
  <si>
    <t xml:space="preserve">  Merger of Building &amp; Facilities and Salaries &amp; Expenses Funds................................................</t>
  </si>
  <si>
    <t xml:space="preserve">1.  Activate New Facilities </t>
  </si>
  <si>
    <t xml:space="preserve">2. Contract Confinement </t>
  </si>
  <si>
    <t xml:space="preserve">3. Unified Financial Management System (UFMS) </t>
  </si>
  <si>
    <t>FEDERAL PRISON SYSTEM</t>
  </si>
  <si>
    <t xml:space="preserve">Prison Capacity </t>
  </si>
  <si>
    <t xml:space="preserve">Operations </t>
  </si>
  <si>
    <t xml:space="preserve">Services </t>
  </si>
  <si>
    <t xml:space="preserve">Inmate Confinement </t>
  </si>
  <si>
    <t xml:space="preserve"> Inmate Programs</t>
  </si>
  <si>
    <t xml:space="preserve">Salaries and Expenses </t>
  </si>
  <si>
    <t>Inmate Care and Programs……………………….</t>
  </si>
  <si>
    <t>Institution Security and Administration……………</t>
  </si>
  <si>
    <t>Management and Administration…………………</t>
  </si>
  <si>
    <t>Contract Confinement………………………...…….</t>
  </si>
  <si>
    <t>Buildings and Facilties</t>
  </si>
  <si>
    <t>subtotal, Salaries and Expenses</t>
  </si>
  <si>
    <t>New Construction…………………………………..</t>
  </si>
  <si>
    <t>Modernization and Repair of Existing Facilities..</t>
  </si>
  <si>
    <t xml:space="preserve">subtotal, Buildings and Facilities </t>
  </si>
  <si>
    <t xml:space="preserve">   </t>
  </si>
  <si>
    <t>Reintegration Tools</t>
  </si>
  <si>
    <t>FEDERAL PRISON INDUSTRIES  /1</t>
  </si>
  <si>
    <t>COMMISSARY TRUST FUND /2</t>
  </si>
  <si>
    <t xml:space="preserve">  Activation Delay .............................................................................................................................................…</t>
  </si>
  <si>
    <t xml:space="preserve">  New Construction……………………………………………………………</t>
  </si>
  <si>
    <t xml:space="preserve">  Base Reduction ................................................................................................................................................</t>
  </si>
  <si>
    <t xml:space="preserve">The Department continues to evaluate its programs and operations with the goal of achieving across-the-board economies of scale that result in increased efficiencies, reduced duplication of effort, and cost savings.  There are three parts to the proposed program offset:  activation delays; streamlining efficiencies; and absorption of FY 2004 pay raise.  </t>
  </si>
  <si>
    <t xml:space="preserve">   TOTAL  /1, /2</t>
  </si>
  <si>
    <t xml:space="preserve">/2  Commissary Fund is a revolving fund that operates on the sale of goods and services to inmates.  The positions and funding amounts are not part of the Department of Justice appropriations request and therefore are not included in the total column.  The full-time equivalent (FTE) workyears are considered reimbursable and are included in the total column. </t>
  </si>
  <si>
    <t xml:space="preserve">1.  Activation Delays     </t>
  </si>
  <si>
    <t xml:space="preserve">2.  Streamlining Efficiencies  </t>
  </si>
  <si>
    <t xml:space="preserve">3.  Pay Absorption </t>
  </si>
  <si>
    <t>Reimbursable FTE  /1</t>
  </si>
  <si>
    <t xml:space="preserve">/1    The Federal Prison System (FPS) receives reimbursements for the daily care and maintenance of State and local offenders, for utilities used by Federal Prison Industries, Inc., for staff housing, and for meals provided to FPS staff at institutions.  The reimbursements received may be used to fund personnel costs.  The BOP estimates that 136 FTE are associated with these reimbursements. </t>
  </si>
  <si>
    <t>SALARIES AND EXPENSES</t>
  </si>
  <si>
    <t xml:space="preserve">SALARIES AND EXPENSES </t>
  </si>
  <si>
    <t>2005 Total Request................................................................................................................................................................</t>
  </si>
  <si>
    <t xml:space="preserve">     Subtotal, Decreases......................................................................................................................................................................................................................................................................</t>
  </si>
  <si>
    <t>2005 Current Services..........................................................................................................................................</t>
  </si>
  <si>
    <t xml:space="preserve">  Program Improvements................................................................................................................</t>
  </si>
  <si>
    <t xml:space="preserve">  Program Offsets………………………………………………………...……………….</t>
  </si>
  <si>
    <t xml:space="preserve">2005 Total Request................................................................................................................................................................ </t>
  </si>
  <si>
    <r>
      <t>The BOP requests 401 positions (205 correctional officers), 134 workyears, and $23,509,000</t>
    </r>
    <r>
      <rPr>
        <sz val="14"/>
        <rFont val="Arial"/>
        <family val="0"/>
      </rPr>
      <t xml:space="preserve"> to activate a 960 bed High Security facilty in Coleman, Florida.  The new facility is scheduled to open in June 2005.  Coleman is an existing federal prison complex that includes low, medium and high security facilities and a prison work camp.  With the activation of the new Penitentiary the complex will house over 7,000 inmates.  The new high security facility will participate in shared services across the complex thereby increasing efficiencies at the complex.  In addition, this activation will increase high security capacity and contribute to a reduction in crowding at the high security level and system-wide.  The full year operating costs for the Coleman complex, net of one-time activation expenses, is expected to be approximately $146,000,000.  </t>
    </r>
  </si>
  <si>
    <r>
      <t>The BOP requests 6 positions, 3 workyears, and $368,000</t>
    </r>
    <r>
      <rPr>
        <sz val="14"/>
        <rFont val="Arial"/>
        <family val="0"/>
      </rPr>
      <t xml:space="preserve"> to implement the Department of Justice, UFMS Project.  These resources will enable BOP to set up a project office to manage and coordinate the change from the Department's existing Financial Management Information System (FMIS) to the UFMS.  There are no resources in the FY 2005 base dedicated to the UFMS project.  Additionally, BOP employees who are currently working on FMIS will migrate to support the UFMS.  </t>
    </r>
  </si>
  <si>
    <r>
      <t xml:space="preserve">The budget proposes a reduction of $5,045,000. </t>
    </r>
    <r>
      <rPr>
        <sz val="14"/>
        <rFont val="Arial"/>
        <family val="0"/>
      </rPr>
      <t xml:space="preserve"> This reduction continues the FY 2004 streamlining initiative that crosses several program areas such as confinement of criminal aliens, facilities management, detention operations, procurement, video conferencing, telecommunications, human resource management, fleet management, and travel/relocation services. </t>
    </r>
  </si>
  <si>
    <t xml:space="preserve">     Subtotal, Increases (including B&amp;F and S&amp;E Funds).......................................................................................................................................................................................................................................................................................</t>
  </si>
  <si>
    <t>Goal 4:  Ensure the Fair and Efficient Operation of the Federal Justice System</t>
  </si>
  <si>
    <t>2004 Appropriation Enacted (without Rescission) ...........................................................</t>
  </si>
  <si>
    <t>2004 Appropriation Enacted                    (w/ Rescission)</t>
  </si>
  <si>
    <t xml:space="preserve">Consistent with the Government Performance and Results Act, the 2005 budget proposes to merge Building and Facilities and Salaries and Expenses resources into one account and streamline the Federal Bureau of Prisons (BOP) decision unit structure from 6 program activities to 2 to align the BOP budget more closely with the mission and strategic objectives contained in the DOJ Strategic Plan (FY 2003-2008).  In addition, the budget has been realigned to reflect the BOP's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Under the FY 2004 and FY 2005 PART processes, the BOP was rated "Moderately Effective", and the score should improve even further in future years as the BOP continues to work to include long term goals in the areas of crowding and recidivism rates and strives to improve performance.    </t>
  </si>
  <si>
    <t>Goal 4: Ensure the Fair and Efficient Operations of the Federal Justice System Security..............................................................................................................................................................................................................</t>
  </si>
  <si>
    <r>
      <t>The BOP requests 12 positions, 1 workyear, and $9,400,000</t>
    </r>
    <r>
      <rPr>
        <sz val="14"/>
        <rFont val="Arial"/>
        <family val="0"/>
      </rPr>
      <t xml:space="preserve"> to begin the process to obtain 4,500 additional beds in contract facilities to house low security short-term criminal aliens.   Contracting facilities to house low security short-term aliens provides a flexibile and efficient approach to manage this special population.  Further, 500 additional low security contract beds will be funded from base resources.  The FY 2004 Consolidated Appropriations Act provides a total of $551,700,000 for contract beds to house nearly 28,000 inmates.  </t>
    </r>
  </si>
  <si>
    <r>
      <t xml:space="preserve">The President's 2004 budget requested a 2 percent average pay raise for federal workers in 2004.  However, the FY 2004 Consolidated Appropriations Act includes language granting civilian federal employees a 4.1 percent average pay raise in 2004.  The FY 2005 budget reflects the higher pay raise.  </t>
    </r>
    <r>
      <rPr>
        <sz val="14"/>
        <rFont val="Arial"/>
        <family val="2"/>
      </rPr>
      <t xml:space="preserve">The Department proposes to offset the additional $11,467,000 </t>
    </r>
    <r>
      <rPr>
        <sz val="14"/>
        <rFont val="Arial"/>
        <family val="0"/>
      </rPr>
      <t xml:space="preserve">in annualization costs in the BOP account by further streamlining its administrative processes at the central and regional offices resulting in lower support costs. </t>
    </r>
  </si>
  <si>
    <r>
      <t>The budget proposes an offset of $35,013,000</t>
    </r>
    <r>
      <rPr>
        <sz val="14"/>
        <rFont val="Arial"/>
        <family val="0"/>
      </rPr>
      <t xml:space="preserve"> for activation delays.   In the FY 2004 Consolidated Appropriations Act, Congress provides initial activation funding for 9 new prisons.  The FY 2005 budget request includes full year funding for the 9 facilities and proposes an offset consistent with anticipated delays.     </t>
    </r>
  </si>
  <si>
    <t xml:space="preserve">In addition, the 2004 Consolidated Appropriations Act provides initial funding to activate FCI Yazoo City, Mississippi, and FCI Bennettsville, South Carolina.  Although funding for activation of these facilities was not requested in the President's FY 2004 budget, the President's FY 2005 budget includes an additional $60,948,000 to complete the activation of these facilities.  </t>
  </si>
  <si>
    <t>2004 Appropriation Enacted                          (w/ Rescission)</t>
  </si>
  <si>
    <t xml:space="preserve">  Obligation Limitation Adjustment....................................................................................................................................</t>
  </si>
  <si>
    <t xml:space="preserve">        Net, Adjustments to Base ........................................................................................................................................................</t>
  </si>
  <si>
    <t xml:space="preserve">        Net, Program Improvements/Offsets…………………………………………………………..………</t>
  </si>
  <si>
    <r>
      <t>Program Offsets</t>
    </r>
    <r>
      <rPr>
        <sz val="14"/>
        <rFont val="Arial"/>
        <family val="0"/>
      </rPr>
      <t>................................................................................................................................................................................................................</t>
    </r>
  </si>
  <si>
    <t>Net, Program Improvements/Offsets, Federal Prison System .........................................................................................................................................…</t>
  </si>
  <si>
    <t xml:space="preserve">   Base Increase (due to recalculation of .465% and .59% rescission)</t>
  </si>
  <si>
    <t xml:space="preserve">     2004 Rescission - Prior Year Unobligated Balance </t>
  </si>
  <si>
    <t>2004 Appropriation Enacted - New Budget Authority (with Rescission) ...........................................................</t>
  </si>
  <si>
    <t>2004 Appropriation Enacted (with all rescissions - .465%, .59% and PY)</t>
  </si>
  <si>
    <t>/1  Federal Prison Industries is a revolving fund that operates on the sale of goods and services to other government agencies.  The positions and funding amounts are not part of the Department of Justice appropriations request and therefore are not included in the total column.  However, the congressional limitation on FPI administrative expenses (for FY 2005, this limitation is $3,429,000) is scored against the Department's discretionary budget authority.  The full-time equivalent (FTE) workyears are considered reimbursable and are included in the total column.  Of the $718,936,000 FY 2003 obligations, $1,432,000 was for administrative expenses.</t>
  </si>
  <si>
    <t xml:space="preserve">COMMISSARY FUNDS  </t>
  </si>
  <si>
    <t>(Trust Revolving Fund)</t>
  </si>
  <si>
    <t>Goal 4:  Ensure the Fair and Efficient Operation of the Federal Justice System Security.............................................................................................................................................................................................................</t>
  </si>
  <si>
    <t xml:space="preserve">1.  Commissary </t>
  </si>
  <si>
    <t xml:space="preserve">1.  Pay Absorption    </t>
  </si>
  <si>
    <t>Net, Program Improvements/Offsets, Commissary Fund.........................................................................................................................................…</t>
  </si>
  <si>
    <t xml:space="preserve">Note:  The Commissary Fund is a revolving fund that operates exclusively from the sale of goods and services to inmates.  Amounts shown for this account are not included in the Department of Justice appropriations request.  The permanent positions reflect positions funded from program revenue and are shown for illustrative purposes only.    </t>
  </si>
  <si>
    <t>FEDERAL PRISON INDUSTRIES</t>
  </si>
  <si>
    <t>2004 Appropriation Enacted                  (w/ Rescission)</t>
  </si>
  <si>
    <t>Congressional limitation:</t>
  </si>
  <si>
    <t xml:space="preserve">     Administrative expenses………………</t>
  </si>
  <si>
    <t>2.</t>
  </si>
  <si>
    <t xml:space="preserve">Industrial Operations:  </t>
  </si>
  <si>
    <t xml:space="preserve">      Cost of Production……………………..</t>
  </si>
  <si>
    <t xml:space="preserve">      Other Expenses……………………….</t>
  </si>
  <si>
    <t xml:space="preserve">      Buildings and Improvements…………</t>
  </si>
  <si>
    <t xml:space="preserve">      Machinery and Equipment…………….</t>
  </si>
  <si>
    <t xml:space="preserve">            Subtotal…………………………….</t>
  </si>
  <si>
    <t xml:space="preserve">Note:  Federal Prison Industries is a revolving fund that operates on the sale of goods and services to other government agencies.  This account is not funded by the Treasury.      </t>
  </si>
  <si>
    <t>Goal 4:  Ensure the Fair and Efficient Operation of the Federal Justice System Security..............................................................................................................................................................................................................</t>
  </si>
  <si>
    <t xml:space="preserve">1.  Factory Activation </t>
  </si>
  <si>
    <r>
      <t>An increase of 17 positions and 6 workyears</t>
    </r>
    <r>
      <rPr>
        <sz val="14"/>
        <rFont val="Arial"/>
        <family val="0"/>
      </rPr>
      <t xml:space="preserve"> is required to activate the factory at USP Coleman, Florida, scheduled to open in June 2005.  This factory will employ approximately 336 inmates.   </t>
    </r>
  </si>
  <si>
    <r>
      <t xml:space="preserve">The President's 2004 budget requested a 2 percent average pay raise for federal workers in 2004.  However, the FY 2004 Consolidated Appropriations Act includes language granting civilian federal employees a 4.1 percent average pay raise in 2004.  The FY 2005 budget request reflects the higher pay raise.  </t>
    </r>
    <r>
      <rPr>
        <sz val="14"/>
        <rFont val="Arial"/>
        <family val="2"/>
      </rPr>
      <t>The Department proposes to offset the additional $564,000</t>
    </r>
    <r>
      <rPr>
        <sz val="14"/>
        <rFont val="Arial"/>
        <family val="0"/>
      </rPr>
      <t xml:space="preserve"> in annualization costs in the </t>
    </r>
    <r>
      <rPr>
        <sz val="14"/>
        <rFont val="Arial"/>
        <family val="2"/>
      </rPr>
      <t>Federal Prison Industries account by</t>
    </r>
    <r>
      <rPr>
        <b/>
        <sz val="14"/>
        <rFont val="Arial"/>
        <family val="2"/>
      </rPr>
      <t xml:space="preserve"> </t>
    </r>
    <r>
      <rPr>
        <sz val="14"/>
        <rFont val="Arial"/>
        <family val="0"/>
      </rPr>
      <t xml:space="preserve">streamlining its administrative processes. </t>
    </r>
  </si>
  <si>
    <t>Net, Program Improvements/Offsets, Federal Prison Industries..........................................................................................................................................…</t>
  </si>
  <si>
    <r>
      <t>An increase of 5 positions and 2 workyears</t>
    </r>
    <r>
      <rPr>
        <sz val="14"/>
        <rFont val="Arial"/>
        <family val="2"/>
      </rPr>
      <t xml:space="preserve"> is requested to establish/operate a commissary and provide inmate telephone service at USP Coleman, Florida, scheduled to open in June 2005.     </t>
    </r>
  </si>
  <si>
    <r>
      <t>Program Offsets</t>
    </r>
    <r>
      <rPr>
        <sz val="14"/>
        <rFont val="Arial"/>
        <family val="2"/>
      </rPr>
      <t>................................................................................................................................................................................................................</t>
    </r>
  </si>
  <si>
    <r>
      <t xml:space="preserve">The President's 2004 budget requested a 2 percent average pay raise for federal workers in 2004.  However, the FY 2004 Consolidated Appropriations Act includes language granting civilian federal employees a 4.1 percent average pay raise in 2004.  The FY 2005 budget reflects the higher pay raise.  </t>
    </r>
    <r>
      <rPr>
        <b/>
        <sz val="14"/>
        <rFont val="Arial"/>
        <family val="2"/>
      </rPr>
      <t>The Department proposes to offset the additional</t>
    </r>
    <r>
      <rPr>
        <sz val="14"/>
        <rFont val="Arial"/>
        <family val="2"/>
      </rPr>
      <t xml:space="preserve"> </t>
    </r>
    <r>
      <rPr>
        <b/>
        <sz val="14"/>
        <rFont val="Arial"/>
        <family val="2"/>
      </rPr>
      <t>$356,000</t>
    </r>
    <r>
      <rPr>
        <sz val="14"/>
        <rFont val="Arial"/>
        <family val="2"/>
      </rPr>
      <t xml:space="preserve"> in annualization costs in the Commissary Trust Fund account by</t>
    </r>
    <r>
      <rPr>
        <b/>
        <sz val="14"/>
        <rFont val="Arial"/>
        <family val="2"/>
      </rPr>
      <t xml:space="preserve"> </t>
    </r>
    <r>
      <rPr>
        <sz val="14"/>
        <rFont val="Arial"/>
        <family val="2"/>
      </rPr>
      <t xml:space="preserve">further streamlining its administrative processes.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</si>
</sst>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7">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0"/>
      <name val="Arial"/>
      <family val="0"/>
    </font>
    <font>
      <u val="doubleAccounting"/>
      <sz val="10"/>
      <name val="Arial"/>
      <family val="0"/>
    </font>
    <font>
      <b/>
      <u val="single"/>
      <sz val="12"/>
      <name val="Arial"/>
      <family val="2"/>
    </font>
    <font>
      <b/>
      <u val="single"/>
      <sz val="14"/>
      <name val="Arial"/>
      <family val="2"/>
    </font>
    <font>
      <b/>
      <sz val="10"/>
      <name val="Arial"/>
      <family val="2"/>
    </font>
  </fonts>
  <fills count="2">
    <fill>
      <patternFill/>
    </fill>
    <fill>
      <patternFill patternType="gray125"/>
    </fill>
  </fills>
  <borders count="38">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top/>
      <bottom style="thin"/>
    </border>
    <border>
      <left/>
      <right style="thin"/>
      <top/>
      <bottom style="thin"/>
    </border>
    <border>
      <left style="thin"/>
      <right>
        <color indexed="63"/>
      </right>
      <top>
        <color indexed="63"/>
      </top>
      <bottom>
        <color indexed="63"/>
      </bottom>
    </border>
    <border>
      <left/>
      <right style="thin"/>
      <top/>
      <bottom>
        <color indexed="63"/>
      </bottom>
    </border>
    <border>
      <left/>
      <right style="thin"/>
      <top>
        <color indexed="63"/>
      </top>
      <bottom>
        <color indexed="63"/>
      </bottom>
    </border>
    <border>
      <left>
        <color indexed="63"/>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color indexed="63"/>
      </left>
      <right/>
      <top>
        <color indexed="63"/>
      </top>
      <bottom style="thin"/>
    </border>
    <border>
      <left style="thin"/>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bottom/>
    </border>
    <border>
      <left style="thin"/>
      <right>
        <color indexed="63"/>
      </right>
      <top/>
      <bottom style="thin"/>
    </border>
    <border>
      <left/>
      <right>
        <color indexed="63"/>
      </right>
      <top/>
      <bottom style="thin"/>
    </border>
    <border>
      <left/>
      <right style="thin"/>
      <top style="thin"/>
      <bottom/>
    </border>
    <border>
      <left style="thin"/>
      <right>
        <color indexed="63"/>
      </right>
      <top/>
      <bottom>
        <color indexed="63"/>
      </bottom>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350">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4" fillId="0" borderId="1" xfId="0" applyAlignment="1">
      <alignment/>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7" fillId="0" borderId="0" xfId="0" applyFont="1" applyAlignment="1">
      <alignment horizontal="centerContinuous"/>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2" xfId="0" applyNumberFormat="1" applyAlignment="1">
      <alignment horizontal="center"/>
    </xf>
    <xf numFmtId="3" fontId="0" fillId="0" borderId="3" xfId="0" applyNumberFormat="1" applyAlignment="1">
      <alignment horizontal="center"/>
    </xf>
    <xf numFmtId="3" fontId="0" fillId="0" borderId="5" xfId="0" applyNumberFormat="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Alignment="1">
      <alignment/>
    </xf>
    <xf numFmtId="3" fontId="0" fillId="0" borderId="5" xfId="0" applyNumberFormat="1" applyAlignment="1">
      <alignment/>
    </xf>
    <xf numFmtId="5" fontId="0" fillId="0" borderId="6" xfId="0" applyAlignment="1">
      <alignment/>
    </xf>
    <xf numFmtId="3" fontId="0" fillId="0" borderId="7" xfId="0" applyNumberFormat="1" applyBorder="1" applyAlignment="1">
      <alignment/>
    </xf>
    <xf numFmtId="3" fontId="0" fillId="0" borderId="0" xfId="0" applyNumberFormat="1" applyBorder="1" applyAlignment="1">
      <alignment/>
    </xf>
    <xf numFmtId="3" fontId="0" fillId="0" borderId="0" xfId="0" applyNumberFormat="1" applyBorder="1" applyAlignment="1">
      <alignment/>
    </xf>
    <xf numFmtId="0" fontId="0" fillId="0" borderId="8" xfId="0" applyBorder="1" applyAlignment="1">
      <alignment/>
    </xf>
    <xf numFmtId="3" fontId="0" fillId="0" borderId="0" xfId="0" applyNumberFormat="1" applyBorder="1" applyAlignment="1">
      <alignment/>
    </xf>
    <xf numFmtId="3" fontId="0" fillId="0" borderId="8" xfId="0"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0" fillId="0" borderId="9" xfId="0" applyNumberFormat="1" applyBorder="1" applyAlignment="1">
      <alignment/>
    </xf>
    <xf numFmtId="5" fontId="0" fillId="0" borderId="10" xfId="0" applyBorder="1" applyAlignment="1">
      <alignment/>
    </xf>
    <xf numFmtId="3" fontId="0" fillId="0" borderId="10" xfId="0" applyNumberFormat="1" applyBorder="1" applyAlignment="1">
      <alignment/>
    </xf>
    <xf numFmtId="3" fontId="0" fillId="0" borderId="6" xfId="0" applyNumberFormat="1" applyAlignment="1">
      <alignment/>
    </xf>
    <xf numFmtId="0" fontId="0" fillId="0" borderId="0" xfId="0" applyAlignment="1">
      <alignment/>
    </xf>
    <xf numFmtId="3" fontId="0" fillId="0" borderId="11" xfId="0" applyNumberFormat="1" applyBorder="1" applyAlignment="1">
      <alignment/>
    </xf>
    <xf numFmtId="3" fontId="0" fillId="0" borderId="1" xfId="0" applyNumberFormat="1" applyBorder="1" applyAlignment="1">
      <alignment/>
    </xf>
    <xf numFmtId="3" fontId="0" fillId="0" borderId="12" xfId="0" applyNumberFormat="1" applyBorder="1" applyAlignment="1">
      <alignment/>
    </xf>
    <xf numFmtId="3" fontId="0" fillId="0" borderId="12" xfId="0" applyNumberFormat="1" applyAlignment="1">
      <alignment/>
    </xf>
    <xf numFmtId="3" fontId="0" fillId="0" borderId="11" xfId="0" applyNumberFormat="1" applyAlignment="1">
      <alignment/>
    </xf>
    <xf numFmtId="3" fontId="0" fillId="0" borderId="13"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14" xfId="0" applyBorder="1" applyAlignment="1">
      <alignment/>
    </xf>
    <xf numFmtId="0" fontId="0" fillId="0" borderId="1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NumberFormat="1" applyFill="1" applyBorder="1" applyAlignment="1">
      <alignment/>
    </xf>
    <xf numFmtId="0" fontId="0" fillId="0" borderId="8" xfId="0" applyFill="1" applyBorder="1" applyAlignment="1">
      <alignment/>
    </xf>
    <xf numFmtId="3" fontId="0" fillId="0" borderId="0" xfId="0" applyNumberFormat="1" applyFill="1" applyBorder="1" applyAlignment="1">
      <alignment/>
    </xf>
    <xf numFmtId="3" fontId="0" fillId="0" borderId="14" xfId="0" applyNumberFormat="1" applyBorder="1" applyAlignment="1">
      <alignment/>
    </xf>
    <xf numFmtId="3" fontId="0" fillId="0" borderId="0" xfId="0" applyNumberFormat="1" applyBorder="1" applyAlignment="1">
      <alignment/>
    </xf>
    <xf numFmtId="3" fontId="0" fillId="0" borderId="8" xfId="0" applyNumberFormat="1" applyBorder="1" applyAlignment="1">
      <alignment/>
    </xf>
    <xf numFmtId="3"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3" fontId="0" fillId="0" borderId="8" xfId="0" applyNumberFormat="1" applyFill="1" applyBorder="1" applyAlignment="1">
      <alignment/>
    </xf>
    <xf numFmtId="3" fontId="13" fillId="0" borderId="9" xfId="0" applyNumberFormat="1" applyBorder="1" applyAlignment="1">
      <alignment/>
    </xf>
    <xf numFmtId="3" fontId="13" fillId="0" borderId="0" xfId="0" applyNumberFormat="1" applyBorder="1" applyAlignment="1">
      <alignment/>
    </xf>
    <xf numFmtId="0" fontId="13" fillId="0" borderId="10" xfId="0"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0" fontId="0" fillId="0" borderId="0" xfId="0" applyBorder="1" applyAlignment="1">
      <alignment/>
    </xf>
    <xf numFmtId="3" fontId="0" fillId="0" borderId="20" xfId="0" applyNumberFormat="1" applyBorder="1" applyAlignment="1">
      <alignment/>
    </xf>
    <xf numFmtId="3" fontId="0" fillId="0" borderId="21" xfId="0" applyNumberFormat="1" applyBorder="1" applyAlignment="1">
      <alignment/>
    </xf>
    <xf numFmtId="3" fontId="4" fillId="0" borderId="0" xfId="0" applyNumberFormat="1" applyAlignment="1">
      <alignment horizontal="centerContinuous"/>
    </xf>
    <xf numFmtId="3" fontId="14" fillId="0" borderId="0" xfId="0" applyFont="1" applyAlignment="1">
      <alignment/>
    </xf>
    <xf numFmtId="3" fontId="2" fillId="0" borderId="0" xfId="0" applyFont="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0" xfId="0" applyNumberFormat="1" applyBorder="1" applyAlignment="1">
      <alignment/>
    </xf>
    <xf numFmtId="3" fontId="0" fillId="0" borderId="15"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2" fillId="0" borderId="0" xfId="0" applyFont="1" applyAlignment="1">
      <alignment horizontal="centerContinuous" vertical="center"/>
    </xf>
    <xf numFmtId="3" fontId="4"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xf>
    <xf numFmtId="3" fontId="14" fillId="0" borderId="0" xfId="0" applyFont="1" applyAlignment="1">
      <alignment horizontal="centerContinuous" vertical="center"/>
    </xf>
    <xf numFmtId="3" fontId="5" fillId="0" borderId="0" xfId="0" applyFont="1" applyAlignment="1">
      <alignment horizontal="centerContinuous" vertical="center"/>
    </xf>
    <xf numFmtId="3" fontId="6" fillId="0" borderId="0" xfId="0" applyFont="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Alignment="1">
      <alignment horizontal="right"/>
    </xf>
    <xf numFmtId="0" fontId="4" fillId="0" borderId="0" xfId="0" applyFont="1" applyAlignment="1">
      <alignment horizontal="centerContinuous"/>
    </xf>
    <xf numFmtId="3" fontId="0" fillId="0" borderId="0" xfId="0" applyAlignment="1" quotePrefix="1">
      <alignment/>
    </xf>
    <xf numFmtId="3" fontId="0" fillId="0" borderId="6" xfId="0" applyNumberFormat="1" applyBorder="1" applyAlignment="1">
      <alignment horizontal="right"/>
    </xf>
    <xf numFmtId="3" fontId="0" fillId="0" borderId="14" xfId="0" applyNumberFormat="1" applyBorder="1" applyAlignment="1">
      <alignment horizontal="right"/>
    </xf>
    <xf numFmtId="3" fontId="0" fillId="0" borderId="8" xfId="0" applyNumberFormat="1" applyBorder="1" applyAlignment="1">
      <alignment horizontal="right"/>
    </xf>
    <xf numFmtId="3" fontId="0" fillId="0" borderId="0" xfId="0" applyNumberFormat="1" applyAlignment="1">
      <alignment horizontal="right"/>
    </xf>
    <xf numFmtId="3" fontId="0" fillId="0" borderId="25" xfId="0" applyNumberFormat="1" applyBorder="1" applyAlignment="1">
      <alignment/>
    </xf>
    <xf numFmtId="3" fontId="0" fillId="0" borderId="26" xfId="0" applyNumberFormat="1" applyBorder="1" applyAlignment="1">
      <alignment/>
    </xf>
    <xf numFmtId="3" fontId="0" fillId="0" borderId="0" xfId="0" applyBorder="1" applyAlignment="1">
      <alignment/>
    </xf>
    <xf numFmtId="3" fontId="0" fillId="0" borderId="27" xfId="0" applyNumberFormat="1" applyBorder="1" applyAlignment="1">
      <alignment/>
    </xf>
    <xf numFmtId="3" fontId="0" fillId="0" borderId="5" xfId="0" applyNumberFormat="1" applyBorder="1" applyAlignment="1">
      <alignment horizontal="right"/>
    </xf>
    <xf numFmtId="3" fontId="0" fillId="0" borderId="11" xfId="0" applyNumberFormat="1" applyBorder="1" applyAlignment="1">
      <alignment horizontal="right"/>
    </xf>
    <xf numFmtId="5" fontId="0" fillId="0" borderId="8" xfId="0" applyBorder="1" applyAlignment="1">
      <alignment/>
    </xf>
    <xf numFmtId="3" fontId="0" fillId="0" borderId="28" xfId="0" applyNumberFormat="1" applyBorder="1" applyAlignment="1">
      <alignment/>
    </xf>
    <xf numFmtId="3" fontId="0" fillId="0" borderId="29" xfId="0" applyNumberFormat="1" applyBorder="1" applyAlignment="1">
      <alignment/>
    </xf>
    <xf numFmtId="37" fontId="0" fillId="0" borderId="6" xfId="0" applyNumberFormat="1" applyAlignment="1">
      <alignment/>
    </xf>
    <xf numFmtId="37" fontId="0" fillId="0" borderId="30" xfId="0" applyNumberFormat="1" applyBorder="1" applyAlignment="1">
      <alignment/>
    </xf>
    <xf numFmtId="5" fontId="0" fillId="0" borderId="8" xfId="0" applyBorder="1" applyAlignment="1">
      <alignment horizontal="right"/>
    </xf>
    <xf numFmtId="3" fontId="0" fillId="0" borderId="31" xfId="0" applyNumberFormat="1" applyBorder="1" applyAlignment="1">
      <alignment/>
    </xf>
    <xf numFmtId="37" fontId="0" fillId="0" borderId="8" xfId="0" applyNumberFormat="1" applyBorder="1" applyAlignment="1">
      <alignment/>
    </xf>
    <xf numFmtId="3" fontId="0" fillId="0" borderId="32" xfId="0" applyNumberFormat="1" applyBorder="1" applyAlignment="1">
      <alignment/>
    </xf>
    <xf numFmtId="3" fontId="0" fillId="0" borderId="15" xfId="0" applyNumberFormat="1" applyBorder="1" applyAlignment="1">
      <alignment/>
    </xf>
    <xf numFmtId="3" fontId="0" fillId="0" borderId="33" xfId="0" applyNumberFormat="1" applyBorder="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3" fontId="5" fillId="0" borderId="0" xfId="0" applyFont="1" applyAlignment="1">
      <alignment/>
    </xf>
    <xf numFmtId="3" fontId="4" fillId="0" borderId="0" xfId="0" applyFont="1" applyAlignment="1">
      <alignment horizontal="center"/>
    </xf>
    <xf numFmtId="3" fontId="4" fillId="0" borderId="29" xfId="0" applyFont="1" applyBorder="1" applyAlignment="1">
      <alignment/>
    </xf>
    <xf numFmtId="3" fontId="4" fillId="0" borderId="0" xfId="0" applyFont="1" applyBorder="1" applyAlignment="1">
      <alignment/>
    </xf>
    <xf numFmtId="3" fontId="4" fillId="0" borderId="0" xfId="0" applyFont="1" applyBorder="1" applyAlignment="1">
      <alignment/>
    </xf>
    <xf numFmtId="5" fontId="4" fillId="0" borderId="0" xfId="0" applyFont="1" applyBorder="1" applyAlignment="1">
      <alignment/>
    </xf>
    <xf numFmtId="0" fontId="4" fillId="0" borderId="0" xfId="0" applyFont="1" applyBorder="1" applyAlignment="1">
      <alignment/>
    </xf>
    <xf numFmtId="5" fontId="0" fillId="0" borderId="8" xfId="0" applyFont="1" applyBorder="1" applyAlignment="1">
      <alignment horizontal="right"/>
    </xf>
    <xf numFmtId="3" fontId="0" fillId="0" borderId="15" xfId="0" applyBorder="1" applyAlignment="1">
      <alignment horizontal="right"/>
    </xf>
    <xf numFmtId="164" fontId="4" fillId="0" borderId="0" xfId="0" applyNumberFormat="1" applyFont="1" applyAlignment="1">
      <alignment/>
    </xf>
    <xf numFmtId="5" fontId="4" fillId="0" borderId="0" xfId="0" applyFont="1" applyAlignment="1">
      <alignment/>
    </xf>
    <xf numFmtId="3" fontId="4" fillId="0" borderId="1" xfId="0" applyFont="1" applyBorder="1" applyAlignment="1">
      <alignment/>
    </xf>
    <xf numFmtId="3" fontId="4" fillId="0" borderId="0" xfId="0" applyNumberFormat="1" applyFont="1" applyAlignment="1">
      <alignment/>
    </xf>
    <xf numFmtId="37" fontId="4" fillId="0" borderId="0" xfId="0" applyNumberFormat="1" applyFont="1" applyBorder="1" applyAlignment="1">
      <alignment/>
    </xf>
    <xf numFmtId="37" fontId="4" fillId="0" borderId="0" xfId="0" applyNumberFormat="1" applyFont="1" applyAlignment="1">
      <alignment/>
    </xf>
    <xf numFmtId="3" fontId="0" fillId="0" borderId="22" xfId="0" applyNumberFormat="1" applyBorder="1" applyAlignment="1">
      <alignment horizontal="right"/>
    </xf>
    <xf numFmtId="3" fontId="0" fillId="0" borderId="0" xfId="0" applyNumberFormat="1" applyBorder="1" applyAlignment="1">
      <alignment/>
    </xf>
    <xf numFmtId="3" fontId="0" fillId="0" borderId="1" xfId="0" applyNumberFormat="1" applyFont="1" applyAlignment="1">
      <alignment/>
    </xf>
    <xf numFmtId="3" fontId="0" fillId="0" borderId="34" xfId="0" applyNumberForma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4" fillId="0" borderId="0" xfId="0" applyBorder="1" applyAlignment="1">
      <alignment/>
    </xf>
    <xf numFmtId="3" fontId="4" fillId="0" borderId="1" xfId="0" applyFont="1" applyBorder="1" applyAlignment="1">
      <alignment/>
    </xf>
    <xf numFmtId="3" fontId="4" fillId="0" borderId="0" xfId="0" applyFont="1" applyBorder="1" applyAlignment="1">
      <alignment/>
    </xf>
    <xf numFmtId="37" fontId="4" fillId="0" borderId="1" xfId="0" applyNumberFormat="1" applyFont="1" applyBorder="1" applyAlignment="1">
      <alignment/>
    </xf>
    <xf numFmtId="164" fontId="4" fillId="0" borderId="0" xfId="0" applyNumberFormat="1" applyFont="1" applyAlignment="1">
      <alignment/>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0" fillId="0" borderId="30" xfId="0" applyNumberFormat="1" applyBorder="1" applyAlignment="1">
      <alignment/>
    </xf>
    <xf numFmtId="3" fontId="7" fillId="0" borderId="0" xfId="0" applyNumberFormat="1" applyBorder="1" applyAlignment="1">
      <alignment/>
    </xf>
    <xf numFmtId="3" fontId="15" fillId="0" borderId="0" xfId="0" applyFont="1" applyAlignment="1">
      <alignment horizontal="centerContinuous"/>
    </xf>
    <xf numFmtId="3" fontId="15" fillId="0" borderId="0" xfId="0" applyFont="1" applyAlignment="1">
      <alignment horizontal="centerContinuous" wrapText="1"/>
    </xf>
    <xf numFmtId="3" fontId="0" fillId="0" borderId="0" xfId="0" applyNumberFormat="1" applyBorder="1" applyAlignment="1">
      <alignment/>
    </xf>
    <xf numFmtId="3" fontId="0" fillId="0" borderId="35" xfId="0" applyNumberFormat="1" applyBorder="1" applyAlignment="1">
      <alignment/>
    </xf>
    <xf numFmtId="3" fontId="9" fillId="0" borderId="0" xfId="0" applyFont="1" applyAlignment="1">
      <alignment/>
    </xf>
    <xf numFmtId="3" fontId="2" fillId="0" borderId="0" xfId="0" applyFont="1" applyAlignment="1">
      <alignment horizontal="center"/>
    </xf>
    <xf numFmtId="3" fontId="14" fillId="0" borderId="0" xfId="0" applyFont="1" applyAlignment="1">
      <alignment horizontal="center"/>
    </xf>
    <xf numFmtId="3" fontId="2" fillId="0" borderId="0" xfId="0" applyFont="1" applyBorder="1" applyAlignment="1">
      <alignment/>
    </xf>
    <xf numFmtId="0" fontId="2" fillId="0" borderId="0" xfId="0" applyFont="1" applyBorder="1" applyAlignment="1">
      <alignment horizontal="center"/>
    </xf>
    <xf numFmtId="3" fontId="2" fillId="0" borderId="21" xfId="0" applyFont="1" applyBorder="1" applyAlignment="1">
      <alignment horizontal="centerContinuous"/>
    </xf>
    <xf numFmtId="3" fontId="2" fillId="0" borderId="0" xfId="0" applyFont="1" applyBorder="1" applyAlignment="1">
      <alignment/>
    </xf>
    <xf numFmtId="0" fontId="2" fillId="0" borderId="0" xfId="0" applyFont="1" applyBorder="1" applyAlignment="1">
      <alignment/>
    </xf>
    <xf numFmtId="0" fontId="2" fillId="0" borderId="0" xfId="0" applyFont="1" applyAlignment="1">
      <alignment horizontal="center"/>
    </xf>
    <xf numFmtId="3" fontId="0" fillId="0" borderId="0" xfId="0" applyNumberFormat="1" applyFill="1" applyBorder="1" applyAlignment="1">
      <alignment/>
    </xf>
    <xf numFmtId="3" fontId="0" fillId="0" borderId="30" xfId="0" applyBorder="1" applyAlignment="1">
      <alignment/>
    </xf>
    <xf numFmtId="0" fontId="0" fillId="0" borderId="22" xfId="0" applyBorder="1" applyAlignment="1">
      <alignment/>
    </xf>
    <xf numFmtId="3" fontId="0" fillId="0" borderId="0" xfId="0" applyNumberFormat="1" applyBorder="1" applyAlignment="1">
      <alignment/>
    </xf>
    <xf numFmtId="3" fontId="0" fillId="0" borderId="5" xfId="0" applyNumberFormat="1" applyFont="1" applyBorder="1" applyAlignment="1">
      <alignment horizontal="right"/>
    </xf>
    <xf numFmtId="3" fontId="0" fillId="0" borderId="0" xfId="0" applyNumberFormat="1" applyFont="1" applyBorder="1" applyAlignment="1">
      <alignment/>
    </xf>
    <xf numFmtId="3" fontId="0" fillId="0" borderId="11" xfId="0" applyNumberFormat="1" applyFont="1" applyBorder="1" applyAlignment="1">
      <alignment horizontal="right"/>
    </xf>
    <xf numFmtId="3" fontId="0" fillId="0" borderId="1" xfId="0" applyNumberFormat="1" applyFont="1" applyBorder="1" applyAlignment="1">
      <alignment/>
    </xf>
    <xf numFmtId="3" fontId="0" fillId="0" borderId="15" xfId="0" applyFont="1" applyBorder="1" applyAlignment="1">
      <alignment/>
    </xf>
    <xf numFmtId="3" fontId="0" fillId="0" borderId="24" xfId="0" applyNumberFormat="1" applyFont="1" applyBorder="1" applyAlignment="1">
      <alignment/>
    </xf>
    <xf numFmtId="3" fontId="0" fillId="0" borderId="0" xfId="0" applyNumberFormat="1" applyFont="1" applyBorder="1" applyAlignment="1">
      <alignment/>
    </xf>
    <xf numFmtId="3" fontId="0" fillId="0" borderId="15" xfId="0" applyNumberFormat="1" applyFont="1" applyBorder="1" applyAlignment="1">
      <alignment/>
    </xf>
    <xf numFmtId="3" fontId="0" fillId="0" borderId="15" xfId="0" applyFont="1" applyBorder="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37" fontId="0" fillId="0" borderId="14" xfId="0" applyNumberFormat="1" applyBorder="1" applyAlignment="1">
      <alignment/>
    </xf>
    <xf numFmtId="37" fontId="0" fillId="0" borderId="8" xfId="0" applyNumberFormat="1" applyFont="1" applyBorder="1" applyAlignment="1">
      <alignment/>
    </xf>
    <xf numFmtId="3" fontId="0" fillId="0" borderId="29" xfId="0" applyBorder="1" applyAlignment="1">
      <alignment/>
    </xf>
    <xf numFmtId="3" fontId="0" fillId="0" borderId="3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0" fillId="0" borderId="0" xfId="0" applyBorder="1" applyAlignment="1">
      <alignment wrapText="1"/>
    </xf>
    <xf numFmtId="3" fontId="0" fillId="0" borderId="0" xfId="0" applyBorder="1" applyAlignment="1">
      <alignment wrapText="1"/>
    </xf>
    <xf numFmtId="0" fontId="0" fillId="0" borderId="25" xfId="0" applyBorder="1" applyAlignment="1">
      <alignment horizontal="center"/>
    </xf>
    <xf numFmtId="3" fontId="0" fillId="0" borderId="26" xfId="0" applyBorder="1" applyAlignment="1">
      <alignment/>
    </xf>
    <xf numFmtId="3" fontId="0" fillId="0" borderId="27" xfId="0" applyBorder="1" applyAlignment="1">
      <alignment/>
    </xf>
    <xf numFmtId="3" fontId="0" fillId="0" borderId="28" xfId="0"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NumberFormat="1" applyBorder="1" applyAlignment="1">
      <alignment wrapText="1"/>
    </xf>
    <xf numFmtId="3" fontId="0" fillId="0" borderId="0" xfId="0" applyNumberForma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25" xfId="0" applyNumberFormat="1" applyBorder="1" applyAlignment="1">
      <alignment horizontal="center" wrapText="1"/>
    </xf>
    <xf numFmtId="3" fontId="0" fillId="0" borderId="26" xfId="0" applyBorder="1" applyAlignment="1">
      <alignment horizontal="center" wrapText="1"/>
    </xf>
    <xf numFmtId="3" fontId="0" fillId="0" borderId="27" xfId="0" applyBorder="1" applyAlignment="1">
      <alignment horizontal="center" wrapText="1"/>
    </xf>
    <xf numFmtId="3" fontId="0" fillId="0" borderId="28" xfId="0" applyBorder="1" applyAlignment="1">
      <alignment horizontal="center" wrapText="1"/>
    </xf>
    <xf numFmtId="3" fontId="0" fillId="0" borderId="29" xfId="0" applyBorder="1" applyAlignment="1">
      <alignment horizontal="center" wrapText="1"/>
    </xf>
    <xf numFmtId="3" fontId="0" fillId="0" borderId="30" xfId="0" applyBorder="1" applyAlignment="1">
      <alignment horizontal="center" wrapText="1"/>
    </xf>
    <xf numFmtId="0" fontId="0" fillId="0" borderId="25" xfId="0" applyBorder="1" applyAlignment="1">
      <alignment horizontal="center" wrapText="1"/>
    </xf>
    <xf numFmtId="3" fontId="0" fillId="0" borderId="26" xfId="0" applyBorder="1" applyAlignment="1">
      <alignment wrapText="1"/>
    </xf>
    <xf numFmtId="3" fontId="0" fillId="0" borderId="27" xfId="0" applyBorder="1" applyAlignment="1">
      <alignment wrapText="1"/>
    </xf>
    <xf numFmtId="3" fontId="0" fillId="0" borderId="28" xfId="0" applyBorder="1" applyAlignment="1">
      <alignment wrapText="1"/>
    </xf>
    <xf numFmtId="3" fontId="0" fillId="0" borderId="29" xfId="0" applyBorder="1" applyAlignment="1">
      <alignment wrapText="1"/>
    </xf>
    <xf numFmtId="3" fontId="0" fillId="0" borderId="30" xfId="0" applyBorder="1" applyAlignment="1">
      <alignment wrapText="1"/>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7" fillId="0" borderId="0" xfId="0" applyFont="1" applyBorder="1" applyAlignment="1">
      <alignment vertical="top" wrapText="1"/>
    </xf>
    <xf numFmtId="3" fontId="4" fillId="0" borderId="0" xfId="0" applyFont="1" applyBorder="1" applyAlignment="1" quotePrefix="1">
      <alignment wrapText="1"/>
    </xf>
    <xf numFmtId="3" fontId="4" fillId="0" borderId="0" xfId="0" applyBorder="1" applyAlignment="1">
      <alignment wrapText="1"/>
    </xf>
    <xf numFmtId="3" fontId="4" fillId="0" borderId="0" xfId="0"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11" fillId="0" borderId="0" xfId="0" applyFont="1"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xf>
    <xf numFmtId="3" fontId="7" fillId="0" borderId="0" xfId="0" applyBorder="1" applyAlignment="1">
      <alignment/>
    </xf>
    <xf numFmtId="3" fontId="0" fillId="0" borderId="0" xfId="0" applyBorder="1" applyAlignment="1">
      <alignment/>
    </xf>
    <xf numFmtId="3" fontId="0"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Border="1" applyAlignment="1">
      <alignment/>
    </xf>
    <xf numFmtId="3" fontId="7" fillId="0" borderId="0" xfId="0" applyBorder="1" applyAlignment="1">
      <alignment/>
    </xf>
    <xf numFmtId="3" fontId="11" fillId="0" borderId="0" xfId="0" applyFont="1" applyBorder="1" applyAlignment="1">
      <alignment/>
    </xf>
    <xf numFmtId="3" fontId="11" fillId="0" borderId="0" xfId="0" applyFont="1" applyBorder="1" applyAlignment="1">
      <alignment/>
    </xf>
    <xf numFmtId="3" fontId="11"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2" fillId="0" borderId="33"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3" fontId="2" fillId="0" borderId="33" xfId="0" applyFont="1" applyBorder="1" applyAlignment="1">
      <alignment horizontal="center" wrapText="1"/>
    </xf>
    <xf numFmtId="3" fontId="2" fillId="0" borderId="36" xfId="0" applyFont="1" applyBorder="1" applyAlignment="1">
      <alignment horizontal="center" wrapText="1"/>
    </xf>
    <xf numFmtId="3" fontId="2" fillId="0" borderId="37" xfId="0" applyFont="1" applyBorder="1" applyAlignment="1">
      <alignment horizontal="center" wrapText="1"/>
    </xf>
    <xf numFmtId="3" fontId="2" fillId="0" borderId="18" xfId="0" applyFont="1" applyBorder="1" applyAlignment="1">
      <alignment horizontal="center"/>
    </xf>
    <xf numFmtId="3" fontId="16" fillId="0" borderId="18" xfId="0" applyFont="1" applyBorder="1" applyAlignment="1">
      <alignment horizontal="center"/>
    </xf>
    <xf numFmtId="0" fontId="2" fillId="0" borderId="18" xfId="0" applyFont="1" applyBorder="1" applyAlignment="1">
      <alignment horizontal="center"/>
    </xf>
    <xf numFmtId="3" fontId="7" fillId="0" borderId="0" xfId="0" applyNumberFormat="1" applyAlignment="1">
      <alignment/>
    </xf>
    <xf numFmtId="37" fontId="7" fillId="0" borderId="0" xfId="0" applyNumberFormat="1" applyBorder="1" applyAlignment="1">
      <alignment/>
    </xf>
    <xf numFmtId="164" fontId="4" fillId="0" borderId="0" xfId="0" applyNumberFormat="1" applyAlignment="1">
      <alignment/>
    </xf>
    <xf numFmtId="3" fontId="4" fillId="0" borderId="0" xfId="0" applyBorder="1" applyAlignment="1">
      <alignment/>
    </xf>
    <xf numFmtId="3" fontId="4" fillId="0" borderId="0" xfId="0" applyBorder="1" applyAlignment="1">
      <alignment/>
    </xf>
    <xf numFmtId="3" fontId="4" fillId="0" borderId="0" xfId="0" applyFont="1" applyBorder="1" applyAlignment="1">
      <alignment/>
    </xf>
    <xf numFmtId="3" fontId="4" fillId="0" borderId="0" xfId="0" applyBorder="1" applyAlignment="1">
      <alignment/>
    </xf>
    <xf numFmtId="3" fontId="4" fillId="0" borderId="0" xfId="0" applyNumberFormat="1" applyAlignment="1">
      <alignment/>
    </xf>
    <xf numFmtId="3" fontId="4" fillId="0" borderId="0" xfId="0" applyBorder="1" applyAlignment="1">
      <alignment/>
    </xf>
    <xf numFmtId="5" fontId="4"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Alignment="1">
      <alignment/>
    </xf>
    <xf numFmtId="3" fontId="10" fillId="0" borderId="0" xfId="0" applyFont="1" applyAlignment="1">
      <alignment horizontal="centerContinuous"/>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Alignment="1">
      <alignment horizontal="center"/>
    </xf>
    <xf numFmtId="3" fontId="7" fillId="0" borderId="0" xfId="0" applyFont="1" applyAlignment="1">
      <alignment horizontal="center"/>
    </xf>
    <xf numFmtId="5" fontId="7" fillId="0" borderId="0" xfId="0" applyFont="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xf>
    <xf numFmtId="3" fontId="7" fillId="0" borderId="0" xfId="0" applyNumberFormat="1" applyFont="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7" fontId="7" fillId="0" borderId="0" xfId="0" applyNumberFormat="1" applyFont="1"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IR73"/>
  <sheetViews>
    <sheetView tabSelected="1" workbookViewId="0" topLeftCell="A1">
      <pane xSplit="6" ySplit="7" topLeftCell="G8" activePane="bottomRight" state="frozen"/>
      <selection pane="topLeft" activeCell="A1" sqref="A1"/>
      <selection pane="topRight" activeCell="G1" sqref="G1"/>
      <selection pane="bottomLeft" activeCell="A8" sqref="A8"/>
      <selection pane="bottomRight" activeCell="A7" sqref="A7"/>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9.7109375" style="0" customWidth="1"/>
    <col min="6" max="6" width="2.00390625" style="0" customWidth="1"/>
    <col min="7" max="7" width="7.57421875" style="48" customWidth="1"/>
    <col min="8" max="8" width="7.7109375" style="48" customWidth="1"/>
    <col min="9" max="9" width="10.8515625" style="0" customWidth="1"/>
    <col min="10" max="11" width="7.7109375" style="48" customWidth="1"/>
    <col min="12" max="12" width="8.8515625" style="0" customWidth="1"/>
    <col min="13" max="13" width="8.7109375" style="48" customWidth="1"/>
    <col min="14" max="14" width="7.7109375" style="48" customWidth="1"/>
    <col min="16" max="16" width="8.28125" style="48" customWidth="1"/>
    <col min="17" max="17" width="7.7109375" style="48" customWidth="1"/>
    <col min="18" max="18" width="11.421875" style="0" customWidth="1"/>
    <col min="19" max="19" width="10.8515625" style="48" customWidth="1"/>
    <col min="20" max="20" width="7.7109375" style="48" customWidth="1"/>
    <col min="21" max="21" width="10.421875" style="0" customWidth="1"/>
    <col min="22" max="22" width="9.7109375" style="0" hidden="1" customWidth="1"/>
    <col min="24" max="26" width="2.7109375" style="0" customWidth="1"/>
    <col min="27" max="27" width="8.421875" style="0" hidden="1" customWidth="1"/>
    <col min="28" max="28" width="12.7109375" style="0" customWidth="1"/>
    <col min="29" max="31" width="2.7109375" style="0" customWidth="1"/>
    <col min="32" max="32" width="8.421875" style="0" hidden="1" customWidth="1"/>
    <col min="33" max="33" width="12.7109375" style="0" customWidth="1"/>
    <col min="34" max="36" width="2.7109375" style="0" customWidth="1"/>
    <col min="37" max="37" width="2.7109375" style="0" hidden="1" customWidth="1"/>
    <col min="38" max="41" width="2.7109375" style="0" customWidth="1"/>
    <col min="42" max="42" width="8.421875" style="0" hidden="1" customWidth="1"/>
    <col min="43" max="43" width="12.7109375" style="0" customWidth="1"/>
    <col min="44" max="46" width="2.7109375" style="0" customWidth="1"/>
    <col min="47" max="47" width="8.421875" style="0" hidden="1" customWidth="1"/>
    <col min="48" max="48" width="12.7109375" style="0" customWidth="1"/>
    <col min="49" max="51" width="2.7109375" style="0" customWidth="1"/>
    <col min="53" max="53" width="15.7109375" style="0" customWidth="1"/>
    <col min="54" max="56" width="2.7109375" style="0" customWidth="1"/>
    <col min="58" max="58" width="15.7109375" style="0" customWidth="1"/>
    <col min="59" max="59" width="2.7109375" style="0" customWidth="1"/>
    <col min="60" max="60" width="9.7109375" style="0" customWidth="1"/>
    <col min="61" max="61" width="2.7109375" style="0" customWidth="1"/>
    <col min="63" max="63" width="12.7109375" style="0" customWidth="1"/>
    <col min="64" max="69" width="2.7109375" style="0" customWidth="1"/>
    <col min="71" max="71" width="9.7109375" style="0" customWidth="1"/>
    <col min="72" max="72" width="2.7109375" style="0" customWidth="1"/>
    <col min="73" max="73" width="9.7109375" style="0" customWidth="1"/>
    <col min="74" max="74" width="2.7109375" style="0" customWidth="1"/>
    <col min="75" max="75" width="9.7109375" style="0" customWidth="1"/>
    <col min="76" max="76" width="2.7109375" style="0" customWidth="1"/>
    <col min="77" max="77" width="12.7109375" style="0" customWidth="1"/>
  </cols>
  <sheetData>
    <row r="2" spans="1:21" ht="12.75">
      <c r="A2" s="43" t="s">
        <v>44</v>
      </c>
      <c r="B2" s="44"/>
      <c r="C2" s="44"/>
      <c r="D2" s="43"/>
      <c r="E2" s="44"/>
      <c r="F2" s="44"/>
      <c r="G2" s="45"/>
      <c r="H2" s="45"/>
      <c r="I2" s="44"/>
      <c r="J2" s="45"/>
      <c r="K2" s="45"/>
      <c r="L2" s="44"/>
      <c r="M2" s="45"/>
      <c r="N2" s="45"/>
      <c r="O2" s="44"/>
      <c r="P2" s="45"/>
      <c r="Q2" s="45"/>
      <c r="R2" s="44"/>
      <c r="S2" s="45"/>
      <c r="T2" s="45"/>
      <c r="U2" s="44"/>
    </row>
    <row r="3" spans="1:21" ht="12.75">
      <c r="A3" s="44" t="s">
        <v>18</v>
      </c>
      <c r="B3" s="44"/>
      <c r="C3" s="44"/>
      <c r="D3" s="44"/>
      <c r="E3" s="44"/>
      <c r="F3" s="44"/>
      <c r="G3" s="45"/>
      <c r="H3" s="45"/>
      <c r="I3" s="44"/>
      <c r="J3" s="45"/>
      <c r="K3" s="45"/>
      <c r="L3" s="44"/>
      <c r="M3" s="45"/>
      <c r="N3" s="45"/>
      <c r="O3" s="44"/>
      <c r="P3" s="45"/>
      <c r="Q3" s="45"/>
      <c r="R3" s="44"/>
      <c r="S3" s="45"/>
      <c r="T3" s="45"/>
      <c r="U3" s="44"/>
    </row>
    <row r="4" spans="7:18" ht="12.75">
      <c r="G4" s="46"/>
      <c r="H4" s="46"/>
      <c r="I4" s="47"/>
      <c r="M4" s="46"/>
      <c r="N4" s="46"/>
      <c r="O4" s="47"/>
      <c r="P4" s="46"/>
      <c r="Q4" s="46"/>
      <c r="R4" s="47"/>
    </row>
    <row r="5" spans="7:21" ht="12.75">
      <c r="G5" s="246" t="s">
        <v>19</v>
      </c>
      <c r="H5" s="247"/>
      <c r="I5" s="248"/>
      <c r="J5" s="252" t="s">
        <v>45</v>
      </c>
      <c r="K5" s="253"/>
      <c r="L5" s="254"/>
      <c r="M5" s="246" t="s">
        <v>74</v>
      </c>
      <c r="N5" s="247"/>
      <c r="O5" s="248"/>
      <c r="P5" s="246" t="s">
        <v>75</v>
      </c>
      <c r="Q5" s="247"/>
      <c r="R5" s="248"/>
      <c r="S5" s="234" t="s">
        <v>80</v>
      </c>
      <c r="T5" s="235"/>
      <c r="U5" s="236"/>
    </row>
    <row r="6" spans="7:21" ht="12.75">
      <c r="G6" s="249"/>
      <c r="H6" s="250"/>
      <c r="I6" s="251"/>
      <c r="J6" s="255"/>
      <c r="K6" s="256"/>
      <c r="L6" s="257"/>
      <c r="M6" s="249"/>
      <c r="N6" s="250"/>
      <c r="O6" s="251"/>
      <c r="P6" s="249"/>
      <c r="Q6" s="250"/>
      <c r="R6" s="251"/>
      <c r="S6" s="237"/>
      <c r="T6" s="222"/>
      <c r="U6" s="223"/>
    </row>
    <row r="7" spans="7:21" ht="12.75">
      <c r="G7" s="49" t="s">
        <v>15</v>
      </c>
      <c r="H7" s="50" t="s">
        <v>11</v>
      </c>
      <c r="I7" s="51" t="s">
        <v>9</v>
      </c>
      <c r="J7" s="53" t="s">
        <v>15</v>
      </c>
      <c r="K7" s="54" t="s">
        <v>11</v>
      </c>
      <c r="L7" s="52" t="s">
        <v>9</v>
      </c>
      <c r="M7" s="49" t="s">
        <v>15</v>
      </c>
      <c r="N7" s="50" t="s">
        <v>11</v>
      </c>
      <c r="O7" s="51" t="s">
        <v>9</v>
      </c>
      <c r="P7" s="49" t="s">
        <v>15</v>
      </c>
      <c r="Q7" s="50" t="s">
        <v>11</v>
      </c>
      <c r="R7" s="51" t="s">
        <v>9</v>
      </c>
      <c r="S7" s="53" t="s">
        <v>15</v>
      </c>
      <c r="T7" s="54" t="s">
        <v>11</v>
      </c>
      <c r="U7" s="52" t="s">
        <v>9</v>
      </c>
    </row>
    <row r="8" spans="7:21" ht="12.75">
      <c r="G8" s="55"/>
      <c r="H8" s="56"/>
      <c r="I8" s="83"/>
      <c r="L8" s="58"/>
      <c r="M8" s="55"/>
      <c r="N8" s="56"/>
      <c r="O8" s="83"/>
      <c r="P8" s="55"/>
      <c r="Q8" s="56"/>
      <c r="R8" s="83"/>
      <c r="S8" s="59"/>
      <c r="U8" s="58"/>
    </row>
    <row r="9" spans="1:21" ht="12.75">
      <c r="A9" t="s">
        <v>20</v>
      </c>
      <c r="F9" t="s">
        <v>6</v>
      </c>
      <c r="G9" s="55">
        <v>37524</v>
      </c>
      <c r="H9" s="65">
        <v>31289</v>
      </c>
      <c r="I9" s="144">
        <v>4044312</v>
      </c>
      <c r="J9" s="48">
        <v>347</v>
      </c>
      <c r="K9" s="48">
        <v>273</v>
      </c>
      <c r="L9" s="60">
        <v>479848</v>
      </c>
      <c r="M9" s="142">
        <v>2237</v>
      </c>
      <c r="N9" s="65">
        <v>1685</v>
      </c>
      <c r="O9" s="167">
        <v>718936</v>
      </c>
      <c r="P9" s="142">
        <v>653</v>
      </c>
      <c r="Q9" s="65">
        <v>514</v>
      </c>
      <c r="R9" s="149">
        <v>236929</v>
      </c>
      <c r="S9" s="59">
        <f>+G9+J9</f>
        <v>37871</v>
      </c>
      <c r="T9" s="48">
        <f>+H9+K9+N9+Q9</f>
        <v>33761</v>
      </c>
      <c r="U9" s="60">
        <f>+I9+L9</f>
        <v>4524160</v>
      </c>
    </row>
    <row r="10" spans="1:21" ht="12.75">
      <c r="A10" t="s">
        <v>72</v>
      </c>
      <c r="G10" s="61"/>
      <c r="H10" s="62"/>
      <c r="I10" s="95"/>
      <c r="J10" s="63"/>
      <c r="K10" s="63"/>
      <c r="L10" s="64"/>
      <c r="M10" s="61"/>
      <c r="N10" s="62"/>
      <c r="O10" s="95"/>
      <c r="P10" s="61"/>
      <c r="Q10" s="62"/>
      <c r="R10" s="95"/>
      <c r="S10" s="63"/>
      <c r="T10" s="63"/>
      <c r="U10" s="64"/>
    </row>
    <row r="11" spans="7:21" ht="12.75">
      <c r="G11" s="55"/>
      <c r="H11" s="65"/>
      <c r="I11" s="66"/>
      <c r="J11" s="67"/>
      <c r="K11" s="68"/>
      <c r="L11" s="69"/>
      <c r="M11" s="55"/>
      <c r="N11" s="65"/>
      <c r="O11" s="66"/>
      <c r="P11" s="55"/>
      <c r="Q11" s="65"/>
      <c r="R11" s="66"/>
      <c r="S11" s="70"/>
      <c r="T11" s="68"/>
      <c r="U11" s="71"/>
    </row>
    <row r="12" spans="1:21" ht="12.75">
      <c r="A12" t="s">
        <v>100</v>
      </c>
      <c r="F12" t="s">
        <v>6</v>
      </c>
      <c r="G12" s="55">
        <v>41010</v>
      </c>
      <c r="H12" s="56">
        <v>37240</v>
      </c>
      <c r="I12" s="72">
        <v>4461257</v>
      </c>
      <c r="J12" s="59">
        <v>341</v>
      </c>
      <c r="K12" s="48">
        <v>313</v>
      </c>
      <c r="L12" s="48">
        <v>397700</v>
      </c>
      <c r="M12" s="209">
        <v>2390</v>
      </c>
      <c r="N12" s="210">
        <v>2206</v>
      </c>
      <c r="O12" s="72">
        <v>797366</v>
      </c>
      <c r="P12" s="142">
        <v>709</v>
      </c>
      <c r="Q12" s="56">
        <v>694</v>
      </c>
      <c r="R12" s="72">
        <v>243266</v>
      </c>
      <c r="S12" s="59">
        <f>+G12+J12</f>
        <v>41351</v>
      </c>
      <c r="T12" s="48">
        <f>+H12+K12+N12+Q12</f>
        <v>40453</v>
      </c>
      <c r="U12" s="147">
        <f>+I12+L12</f>
        <v>4858957</v>
      </c>
    </row>
    <row r="13" spans="1:21" ht="12.75">
      <c r="A13" t="s">
        <v>37</v>
      </c>
      <c r="F13" t="s">
        <v>6</v>
      </c>
      <c r="G13" s="115">
        <v>0</v>
      </c>
      <c r="H13" s="116">
        <v>0</v>
      </c>
      <c r="I13" s="117">
        <v>-20745</v>
      </c>
      <c r="J13" s="115">
        <v>0</v>
      </c>
      <c r="K13" s="116">
        <v>0</v>
      </c>
      <c r="L13" s="153">
        <v>-1849</v>
      </c>
      <c r="M13" s="115">
        <v>0</v>
      </c>
      <c r="N13" s="116">
        <v>0</v>
      </c>
      <c r="O13" s="168">
        <v>-16</v>
      </c>
      <c r="P13" s="115">
        <v>0</v>
      </c>
      <c r="Q13" s="116">
        <v>0</v>
      </c>
      <c r="R13" s="117">
        <v>0</v>
      </c>
      <c r="S13" s="61">
        <f>+G13+J13</f>
        <v>0</v>
      </c>
      <c r="T13" s="62">
        <f>+H13+K13+N13+Q13</f>
        <v>0</v>
      </c>
      <c r="U13" s="220">
        <f>+I13+L13</f>
        <v>-22594</v>
      </c>
    </row>
    <row r="14" spans="1:21" ht="12.75">
      <c r="A14" t="s">
        <v>38</v>
      </c>
      <c r="F14" t="s">
        <v>6</v>
      </c>
      <c r="G14" s="214">
        <v>0</v>
      </c>
      <c r="H14" s="215">
        <v>0</v>
      </c>
      <c r="I14" s="213">
        <v>-26199</v>
      </c>
      <c r="J14" s="214">
        <v>0</v>
      </c>
      <c r="K14" s="215">
        <v>0</v>
      </c>
      <c r="L14" s="216">
        <v>-2336</v>
      </c>
      <c r="M14" s="214">
        <v>0</v>
      </c>
      <c r="N14" s="215">
        <v>0</v>
      </c>
      <c r="O14" s="217">
        <v>-20</v>
      </c>
      <c r="P14" s="214">
        <v>0</v>
      </c>
      <c r="Q14" s="215">
        <v>0</v>
      </c>
      <c r="R14" s="213">
        <v>0</v>
      </c>
      <c r="S14" s="218">
        <f>+G14+J14</f>
        <v>0</v>
      </c>
      <c r="T14" s="219">
        <f>+H14+K14+N14+Q14</f>
        <v>0</v>
      </c>
      <c r="U14" s="221">
        <f>+I14+L14</f>
        <v>-28535</v>
      </c>
    </row>
    <row r="15" spans="1:28" ht="12.75">
      <c r="A15" t="s">
        <v>116</v>
      </c>
      <c r="F15" t="s">
        <v>6</v>
      </c>
      <c r="G15" s="70">
        <f aca="true" t="shared" si="0" ref="G15:L15">SUM(G12:G14)</f>
        <v>41010</v>
      </c>
      <c r="H15" s="68">
        <f t="shared" si="0"/>
        <v>37240</v>
      </c>
      <c r="I15" s="72">
        <f t="shared" si="0"/>
        <v>4414313</v>
      </c>
      <c r="J15" s="70">
        <f t="shared" si="0"/>
        <v>341</v>
      </c>
      <c r="K15" s="68">
        <f t="shared" si="0"/>
        <v>313</v>
      </c>
      <c r="L15" s="176">
        <f t="shared" si="0"/>
        <v>393515</v>
      </c>
      <c r="M15" s="70">
        <f aca="true" t="shared" si="1" ref="M15:R15">SUM(M12:M14)</f>
        <v>2390</v>
      </c>
      <c r="N15" s="68">
        <f t="shared" si="1"/>
        <v>2206</v>
      </c>
      <c r="O15" s="68">
        <f t="shared" si="1"/>
        <v>797330</v>
      </c>
      <c r="P15" s="70">
        <f t="shared" si="1"/>
        <v>709</v>
      </c>
      <c r="Q15" s="68">
        <f t="shared" si="1"/>
        <v>694</v>
      </c>
      <c r="R15" s="68">
        <f t="shared" si="1"/>
        <v>243266</v>
      </c>
      <c r="S15" s="70">
        <f>SUM(S12:S14)</f>
        <v>41351</v>
      </c>
      <c r="T15" s="176">
        <f>SUM(T12:T14)</f>
        <v>40453</v>
      </c>
      <c r="U15" s="93">
        <f>SUM(U12:U14)</f>
        <v>4807828</v>
      </c>
      <c r="AB15">
        <v>3978538909</v>
      </c>
    </row>
    <row r="16" spans="7:28" ht="12.75">
      <c r="G16" s="55"/>
      <c r="H16" s="56"/>
      <c r="I16" s="57"/>
      <c r="J16" s="59"/>
      <c r="L16" s="205"/>
      <c r="M16" s="55"/>
      <c r="N16" s="56"/>
      <c r="O16" s="57"/>
      <c r="P16" s="55"/>
      <c r="Q16" s="56"/>
      <c r="R16" s="57"/>
      <c r="S16" s="61"/>
      <c r="T16" s="62"/>
      <c r="U16" s="95"/>
      <c r="AB16">
        <v>-368080</v>
      </c>
    </row>
    <row r="17" spans="1:21" ht="12.75">
      <c r="A17" t="s">
        <v>115</v>
      </c>
      <c r="F17" t="s">
        <v>6</v>
      </c>
      <c r="G17" s="61">
        <v>0</v>
      </c>
      <c r="H17" s="62">
        <v>0</v>
      </c>
      <c r="I17" s="83">
        <v>0</v>
      </c>
      <c r="J17" s="59">
        <v>0</v>
      </c>
      <c r="K17" s="48">
        <v>0</v>
      </c>
      <c r="L17" s="205">
        <v>-51895</v>
      </c>
      <c r="M17" s="61">
        <v>0</v>
      </c>
      <c r="N17" s="62">
        <v>0</v>
      </c>
      <c r="O17" s="83">
        <v>0</v>
      </c>
      <c r="P17" s="61">
        <v>0</v>
      </c>
      <c r="Q17" s="62">
        <v>0</v>
      </c>
      <c r="R17" s="83">
        <v>0</v>
      </c>
      <c r="S17" s="80">
        <v>0</v>
      </c>
      <c r="T17" s="63">
        <v>0</v>
      </c>
      <c r="U17" s="64">
        <v>0</v>
      </c>
    </row>
    <row r="18" spans="7:21" ht="12.75">
      <c r="G18" s="61"/>
      <c r="H18" s="62"/>
      <c r="I18" s="83"/>
      <c r="J18" s="61"/>
      <c r="K18" s="62"/>
      <c r="L18" s="205"/>
      <c r="M18" s="61"/>
      <c r="N18" s="62"/>
      <c r="O18" s="83"/>
      <c r="P18" s="61"/>
      <c r="Q18" s="62"/>
      <c r="R18" s="83"/>
      <c r="S18" s="80"/>
      <c r="T18" s="63"/>
      <c r="U18" s="64"/>
    </row>
    <row r="19" spans="1:21" ht="12.75">
      <c r="A19" t="s">
        <v>117</v>
      </c>
      <c r="G19" s="80">
        <f aca="true" t="shared" si="2" ref="G19:L19">+G15+G17</f>
        <v>41010</v>
      </c>
      <c r="H19" s="63">
        <f t="shared" si="2"/>
        <v>37240</v>
      </c>
      <c r="I19" s="94">
        <f t="shared" si="2"/>
        <v>4414313</v>
      </c>
      <c r="J19" s="80">
        <f t="shared" si="2"/>
        <v>341</v>
      </c>
      <c r="K19" s="63">
        <f t="shared" si="2"/>
        <v>313</v>
      </c>
      <c r="L19" s="94">
        <f t="shared" si="2"/>
        <v>341620</v>
      </c>
      <c r="M19" s="61">
        <f>M15+M17</f>
        <v>2390</v>
      </c>
      <c r="N19" s="62">
        <f aca="true" t="shared" si="3" ref="N19:U19">+N15+N17</f>
        <v>2206</v>
      </c>
      <c r="O19" s="91">
        <f t="shared" si="3"/>
        <v>797330</v>
      </c>
      <c r="P19" s="61">
        <f t="shared" si="3"/>
        <v>709</v>
      </c>
      <c r="Q19" s="62">
        <f t="shared" si="3"/>
        <v>694</v>
      </c>
      <c r="R19" s="91">
        <f t="shared" si="3"/>
        <v>243266</v>
      </c>
      <c r="S19" s="80">
        <f t="shared" si="3"/>
        <v>41351</v>
      </c>
      <c r="T19" s="63">
        <f t="shared" si="3"/>
        <v>40453</v>
      </c>
      <c r="U19" s="93">
        <f t="shared" si="3"/>
        <v>4807828</v>
      </c>
    </row>
    <row r="20" spans="7:21" ht="12.75">
      <c r="G20" s="115"/>
      <c r="H20" s="116"/>
      <c r="I20" s="83"/>
      <c r="J20" s="70"/>
      <c r="K20" s="68"/>
      <c r="L20" s="74"/>
      <c r="M20" s="61"/>
      <c r="N20" s="62"/>
      <c r="O20" s="83"/>
      <c r="P20" s="61"/>
      <c r="Q20" s="62"/>
      <c r="R20" s="83"/>
      <c r="S20" s="80"/>
      <c r="T20" s="63"/>
      <c r="U20" s="64"/>
    </row>
    <row r="21" spans="1:28" ht="12.75">
      <c r="A21" t="s">
        <v>89</v>
      </c>
      <c r="G21" s="75">
        <f>41429+284</f>
        <v>41713</v>
      </c>
      <c r="H21" s="76">
        <f>38213+256</f>
        <v>38469</v>
      </c>
      <c r="I21" s="77">
        <f>4517232+189000</f>
        <v>4706232</v>
      </c>
      <c r="J21" s="46">
        <v>0</v>
      </c>
      <c r="K21" s="46">
        <v>0</v>
      </c>
      <c r="L21" s="78">
        <v>0</v>
      </c>
      <c r="M21" s="211">
        <v>2407</v>
      </c>
      <c r="N21" s="212">
        <v>2252</v>
      </c>
      <c r="O21" s="77">
        <v>730501</v>
      </c>
      <c r="P21" s="143">
        <v>714</v>
      </c>
      <c r="Q21" s="76">
        <v>711</v>
      </c>
      <c r="R21" s="77">
        <v>249256</v>
      </c>
      <c r="S21" s="145">
        <f>+G21+J21</f>
        <v>41713</v>
      </c>
      <c r="T21" s="146">
        <f>+H21+K21+N21+Q21</f>
        <v>41432</v>
      </c>
      <c r="U21" s="148">
        <f>+I21+L21</f>
        <v>4706232</v>
      </c>
      <c r="AB21">
        <v>7000000</v>
      </c>
    </row>
    <row r="22" spans="7:28" ht="12.75">
      <c r="G22" s="55"/>
      <c r="H22" s="56"/>
      <c r="I22" s="57"/>
      <c r="L22" s="58"/>
      <c r="M22" s="55"/>
      <c r="N22" s="56"/>
      <c r="O22" s="57"/>
      <c r="P22" s="55"/>
      <c r="Q22" s="56"/>
      <c r="R22" s="57"/>
      <c r="S22" s="68"/>
      <c r="T22" s="68"/>
      <c r="U22" s="84"/>
      <c r="AB22">
        <v>99931</v>
      </c>
    </row>
    <row r="23" spans="1:28" ht="12.75">
      <c r="A23" s="47" t="s">
        <v>21</v>
      </c>
      <c r="B23" s="47"/>
      <c r="C23" s="47"/>
      <c r="D23" s="47"/>
      <c r="E23" s="47"/>
      <c r="F23" s="47" t="s">
        <v>5</v>
      </c>
      <c r="G23" s="75">
        <f aca="true" t="shared" si="4" ref="G23:R23">G21-G15</f>
        <v>703</v>
      </c>
      <c r="H23" s="76">
        <f t="shared" si="4"/>
        <v>1229</v>
      </c>
      <c r="I23" s="77">
        <f t="shared" si="4"/>
        <v>291919</v>
      </c>
      <c r="J23" s="46">
        <f t="shared" si="4"/>
        <v>-341</v>
      </c>
      <c r="K23" s="46">
        <f t="shared" si="4"/>
        <v>-313</v>
      </c>
      <c r="L23" s="78">
        <f t="shared" si="4"/>
        <v>-393515</v>
      </c>
      <c r="M23" s="46">
        <f t="shared" si="4"/>
        <v>17</v>
      </c>
      <c r="N23" s="46">
        <f t="shared" si="4"/>
        <v>46</v>
      </c>
      <c r="O23" s="78">
        <f t="shared" si="4"/>
        <v>-66829</v>
      </c>
      <c r="P23" s="46">
        <f t="shared" si="4"/>
        <v>5</v>
      </c>
      <c r="Q23" s="46">
        <f t="shared" si="4"/>
        <v>17</v>
      </c>
      <c r="R23" s="78">
        <f t="shared" si="4"/>
        <v>5990</v>
      </c>
      <c r="S23" s="145">
        <f>+G23+J23</f>
        <v>362</v>
      </c>
      <c r="T23" s="146">
        <f>+H23+K23+N23+Q23</f>
        <v>979</v>
      </c>
      <c r="U23" s="190">
        <f>+I23+L23</f>
        <v>-101596</v>
      </c>
      <c r="AB23">
        <v>58672782</v>
      </c>
    </row>
    <row r="24" spans="7:28" ht="12.75">
      <c r="G24" s="61"/>
      <c r="H24" s="56"/>
      <c r="I24" s="57"/>
      <c r="L24" s="58"/>
      <c r="M24" s="61"/>
      <c r="N24" s="56"/>
      <c r="O24" s="57"/>
      <c r="P24" s="61"/>
      <c r="Q24" s="56"/>
      <c r="R24" s="57"/>
      <c r="S24" s="59"/>
      <c r="U24" s="58"/>
      <c r="AB24">
        <f>SUM(AB15:AB23)</f>
        <v>4043943542</v>
      </c>
    </row>
    <row r="25" spans="1:21" ht="12.75">
      <c r="A25" s="74" t="s">
        <v>22</v>
      </c>
      <c r="F25" s="86"/>
      <c r="G25" s="80"/>
      <c r="H25" s="81"/>
      <c r="I25" s="57"/>
      <c r="L25" s="58"/>
      <c r="M25" s="80"/>
      <c r="N25" s="81"/>
      <c r="O25" s="57"/>
      <c r="P25" s="80"/>
      <c r="Q25" s="81"/>
      <c r="R25" s="57"/>
      <c r="S25" s="59"/>
      <c r="U25" s="58"/>
    </row>
    <row r="26" spans="1:21" ht="12.75">
      <c r="A26" t="s">
        <v>6</v>
      </c>
      <c r="G26" s="70" t="s">
        <v>6</v>
      </c>
      <c r="H26" s="56" t="s">
        <v>6</v>
      </c>
      <c r="I26" s="57" t="s">
        <v>6</v>
      </c>
      <c r="J26" s="48" t="s">
        <v>6</v>
      </c>
      <c r="K26" s="48" t="s">
        <v>6</v>
      </c>
      <c r="L26" s="58" t="s">
        <v>6</v>
      </c>
      <c r="M26" s="70" t="s">
        <v>6</v>
      </c>
      <c r="N26" s="56" t="s">
        <v>6</v>
      </c>
      <c r="O26" s="57" t="s">
        <v>6</v>
      </c>
      <c r="P26" s="70" t="s">
        <v>6</v>
      </c>
      <c r="Q26" s="56" t="s">
        <v>6</v>
      </c>
      <c r="R26" s="57" t="s">
        <v>6</v>
      </c>
      <c r="S26" s="48" t="s">
        <v>6</v>
      </c>
      <c r="T26" s="62" t="s">
        <v>6</v>
      </c>
      <c r="U26" s="83" t="s">
        <v>6</v>
      </c>
    </row>
    <row r="27" spans="1:21" ht="12.75">
      <c r="A27" t="s">
        <v>52</v>
      </c>
      <c r="F27" t="s">
        <v>6</v>
      </c>
      <c r="G27" s="55">
        <v>341</v>
      </c>
      <c r="H27" s="56">
        <v>313</v>
      </c>
      <c r="I27" s="82">
        <f>394061-546</f>
        <v>393515</v>
      </c>
      <c r="J27" s="48">
        <v>-341</v>
      </c>
      <c r="K27" s="48">
        <v>-313</v>
      </c>
      <c r="L27" s="62">
        <f>-394061+546</f>
        <v>-393515</v>
      </c>
      <c r="M27" s="55">
        <v>0</v>
      </c>
      <c r="N27" s="56">
        <v>0</v>
      </c>
      <c r="O27" s="82">
        <v>0</v>
      </c>
      <c r="P27" s="55">
        <v>0</v>
      </c>
      <c r="Q27" s="56">
        <v>0</v>
      </c>
      <c r="R27" s="82">
        <v>0</v>
      </c>
      <c r="S27" s="150">
        <f>+G27+J27</f>
        <v>0</v>
      </c>
      <c r="T27" s="63">
        <f>+H27+K27+N27+Q27</f>
        <v>0</v>
      </c>
      <c r="U27" s="151">
        <f>+I27+L27</f>
        <v>0</v>
      </c>
    </row>
    <row r="28" spans="7:21" ht="12.75">
      <c r="G28" s="55"/>
      <c r="H28" s="56"/>
      <c r="I28" s="57"/>
      <c r="L28" s="84"/>
      <c r="M28" s="55"/>
      <c r="N28" s="56"/>
      <c r="O28" s="57"/>
      <c r="P28" s="55"/>
      <c r="Q28" s="56"/>
      <c r="R28" s="57"/>
      <c r="S28" s="81"/>
      <c r="T28" s="68"/>
      <c r="U28" s="84"/>
    </row>
    <row r="29" spans="1:21" ht="12.75">
      <c r="A29" t="s">
        <v>23</v>
      </c>
      <c r="G29" s="55" t="s">
        <v>6</v>
      </c>
      <c r="H29" s="56" t="s">
        <v>6</v>
      </c>
      <c r="I29" s="57" t="s">
        <v>6</v>
      </c>
      <c r="J29" s="81" t="s">
        <v>6</v>
      </c>
      <c r="K29" s="48" t="s">
        <v>6</v>
      </c>
      <c r="L29" s="57" t="s">
        <v>6</v>
      </c>
      <c r="M29" s="55" t="s">
        <v>6</v>
      </c>
      <c r="N29" s="56" t="s">
        <v>6</v>
      </c>
      <c r="O29" s="57" t="s">
        <v>6</v>
      </c>
      <c r="P29" s="55" t="s">
        <v>6</v>
      </c>
      <c r="Q29" s="56" t="s">
        <v>6</v>
      </c>
      <c r="R29" s="57" t="s">
        <v>6</v>
      </c>
      <c r="S29" s="81" t="s">
        <v>6</v>
      </c>
      <c r="T29" s="48" t="s">
        <v>6</v>
      </c>
      <c r="U29" s="58" t="s">
        <v>6</v>
      </c>
    </row>
    <row r="30" spans="1:21" ht="12.75">
      <c r="A30" t="s">
        <v>39</v>
      </c>
      <c r="G30" s="55">
        <v>0</v>
      </c>
      <c r="H30" s="56">
        <v>0</v>
      </c>
      <c r="I30" s="82">
        <v>28868</v>
      </c>
      <c r="J30" s="81">
        <v>0</v>
      </c>
      <c r="K30" s="48">
        <v>0</v>
      </c>
      <c r="L30" s="82">
        <v>0</v>
      </c>
      <c r="M30" s="55">
        <v>0</v>
      </c>
      <c r="N30" s="56">
        <v>0</v>
      </c>
      <c r="O30" s="134">
        <v>1702</v>
      </c>
      <c r="P30" s="55">
        <v>0</v>
      </c>
      <c r="Q30" s="56">
        <v>0</v>
      </c>
      <c r="R30" s="134">
        <v>694</v>
      </c>
      <c r="S30" s="150">
        <f aca="true" t="shared" si="5" ref="S30:S39">+G30+J30</f>
        <v>0</v>
      </c>
      <c r="T30" s="63">
        <f aca="true" t="shared" si="6" ref="T30:T39">+H30+K30+N30+Q30</f>
        <v>0</v>
      </c>
      <c r="U30" s="151">
        <f aca="true" t="shared" si="7" ref="U30:U39">+I30+L30</f>
        <v>28868</v>
      </c>
    </row>
    <row r="31" spans="1:21" ht="12.75">
      <c r="A31" t="s">
        <v>40</v>
      </c>
      <c r="F31" t="s">
        <v>6</v>
      </c>
      <c r="G31" s="61">
        <v>0</v>
      </c>
      <c r="H31" s="56">
        <v>0</v>
      </c>
      <c r="I31" s="82">
        <v>3849</v>
      </c>
      <c r="J31" s="81">
        <v>0</v>
      </c>
      <c r="K31" s="48">
        <v>0</v>
      </c>
      <c r="L31" s="82">
        <v>0</v>
      </c>
      <c r="M31" s="61">
        <v>0</v>
      </c>
      <c r="N31" s="56">
        <v>0</v>
      </c>
      <c r="O31" s="134">
        <v>227</v>
      </c>
      <c r="P31" s="61">
        <v>0</v>
      </c>
      <c r="Q31" s="56">
        <v>0</v>
      </c>
      <c r="R31" s="134">
        <v>92</v>
      </c>
      <c r="S31" s="150">
        <f t="shared" si="5"/>
        <v>0</v>
      </c>
      <c r="T31" s="63">
        <f t="shared" si="6"/>
        <v>0</v>
      </c>
      <c r="U31" s="151">
        <f t="shared" si="7"/>
        <v>3849</v>
      </c>
    </row>
    <row r="32" spans="1:21" ht="12.75">
      <c r="A32" t="s">
        <v>41</v>
      </c>
      <c r="F32" s="85" t="s">
        <v>5</v>
      </c>
      <c r="G32" s="61">
        <v>0</v>
      </c>
      <c r="H32" s="56">
        <v>0</v>
      </c>
      <c r="I32" s="82">
        <v>10921</v>
      </c>
      <c r="J32" s="81">
        <v>0</v>
      </c>
      <c r="K32" s="48">
        <v>0</v>
      </c>
      <c r="L32" s="57">
        <v>0</v>
      </c>
      <c r="M32" s="61">
        <v>0</v>
      </c>
      <c r="N32" s="56">
        <v>0</v>
      </c>
      <c r="O32" s="134">
        <v>552</v>
      </c>
      <c r="P32" s="61">
        <v>0</v>
      </c>
      <c r="Q32" s="56">
        <v>0</v>
      </c>
      <c r="R32" s="134">
        <v>349</v>
      </c>
      <c r="S32" s="150">
        <f t="shared" si="5"/>
        <v>0</v>
      </c>
      <c r="T32" s="63">
        <f t="shared" si="6"/>
        <v>0</v>
      </c>
      <c r="U32" s="151">
        <f t="shared" si="7"/>
        <v>10921</v>
      </c>
    </row>
    <row r="33" spans="1:21" ht="12.75">
      <c r="A33" t="s">
        <v>42</v>
      </c>
      <c r="F33" s="87" t="s">
        <v>6</v>
      </c>
      <c r="G33" s="80">
        <v>0</v>
      </c>
      <c r="H33" s="81">
        <v>0</v>
      </c>
      <c r="I33" s="82">
        <v>11467</v>
      </c>
      <c r="J33" s="81">
        <v>0</v>
      </c>
      <c r="K33" s="48">
        <v>0</v>
      </c>
      <c r="L33" s="64">
        <v>0</v>
      </c>
      <c r="M33" s="80">
        <v>0</v>
      </c>
      <c r="N33" s="81">
        <v>0</v>
      </c>
      <c r="O33" s="134">
        <v>564</v>
      </c>
      <c r="P33" s="80">
        <v>0</v>
      </c>
      <c r="Q33" s="81">
        <v>0</v>
      </c>
      <c r="R33" s="134">
        <v>356</v>
      </c>
      <c r="S33" s="150">
        <f t="shared" si="5"/>
        <v>0</v>
      </c>
      <c r="T33" s="63">
        <f t="shared" si="6"/>
        <v>0</v>
      </c>
      <c r="U33" s="151">
        <f t="shared" si="7"/>
        <v>11467</v>
      </c>
    </row>
    <row r="34" spans="1:21" ht="12.75">
      <c r="A34" t="s">
        <v>43</v>
      </c>
      <c r="E34" s="86"/>
      <c r="F34" s="87" t="s">
        <v>6</v>
      </c>
      <c r="G34" s="80">
        <v>0</v>
      </c>
      <c r="H34" s="81">
        <v>835</v>
      </c>
      <c r="I34" s="82">
        <v>88463</v>
      </c>
      <c r="J34" s="81">
        <v>0</v>
      </c>
      <c r="K34" s="88">
        <v>0</v>
      </c>
      <c r="L34" s="89">
        <v>0</v>
      </c>
      <c r="M34" s="80">
        <v>0</v>
      </c>
      <c r="N34" s="81">
        <v>40</v>
      </c>
      <c r="O34" s="134">
        <v>17906</v>
      </c>
      <c r="P34" s="80">
        <v>0</v>
      </c>
      <c r="Q34" s="81">
        <v>15</v>
      </c>
      <c r="R34" s="82">
        <v>4343</v>
      </c>
      <c r="S34" s="150">
        <f t="shared" si="5"/>
        <v>0</v>
      </c>
      <c r="T34" s="63">
        <f t="shared" si="6"/>
        <v>890</v>
      </c>
      <c r="U34" s="151">
        <f t="shared" si="7"/>
        <v>88463</v>
      </c>
    </row>
    <row r="35" spans="1:21" ht="12.75">
      <c r="A35" t="s">
        <v>24</v>
      </c>
      <c r="F35" t="s">
        <v>6</v>
      </c>
      <c r="G35" s="55">
        <v>0</v>
      </c>
      <c r="H35" s="56">
        <v>0</v>
      </c>
      <c r="I35" s="82">
        <v>8263</v>
      </c>
      <c r="J35" s="81">
        <v>0</v>
      </c>
      <c r="K35" s="48">
        <v>0</v>
      </c>
      <c r="L35" s="57">
        <v>0</v>
      </c>
      <c r="M35" s="55">
        <v>0</v>
      </c>
      <c r="N35" s="56">
        <v>0</v>
      </c>
      <c r="O35" s="82">
        <v>0</v>
      </c>
      <c r="P35" s="55">
        <v>0</v>
      </c>
      <c r="Q35" s="56">
        <v>0</v>
      </c>
      <c r="R35" s="82">
        <v>0</v>
      </c>
      <c r="S35" s="150">
        <f t="shared" si="5"/>
        <v>0</v>
      </c>
      <c r="T35" s="63">
        <f t="shared" si="6"/>
        <v>0</v>
      </c>
      <c r="U35" s="151">
        <f t="shared" si="7"/>
        <v>8263</v>
      </c>
    </row>
    <row r="36" spans="1:21" ht="12.75">
      <c r="A36" t="s">
        <v>25</v>
      </c>
      <c r="F36" t="s">
        <v>6</v>
      </c>
      <c r="G36" s="61">
        <v>0</v>
      </c>
      <c r="H36" s="62">
        <v>0</v>
      </c>
      <c r="I36" s="91">
        <v>1133</v>
      </c>
      <c r="J36" s="81">
        <v>0</v>
      </c>
      <c r="K36" s="90">
        <v>0</v>
      </c>
      <c r="L36" s="89">
        <v>0</v>
      </c>
      <c r="M36" s="61">
        <v>0</v>
      </c>
      <c r="N36" s="62">
        <v>0</v>
      </c>
      <c r="O36" s="135">
        <v>122</v>
      </c>
      <c r="P36" s="61">
        <v>0</v>
      </c>
      <c r="Q36" s="62">
        <v>0</v>
      </c>
      <c r="R36" s="91">
        <v>0</v>
      </c>
      <c r="S36" s="150">
        <f t="shared" si="5"/>
        <v>0</v>
      </c>
      <c r="T36" s="63">
        <f t="shared" si="6"/>
        <v>0</v>
      </c>
      <c r="U36" s="151">
        <f t="shared" si="7"/>
        <v>1133</v>
      </c>
    </row>
    <row r="37" spans="1:21" ht="12.75">
      <c r="A37" t="s">
        <v>26</v>
      </c>
      <c r="F37" t="s">
        <v>6</v>
      </c>
      <c r="G37" s="61">
        <v>0</v>
      </c>
      <c r="H37" s="62">
        <v>0</v>
      </c>
      <c r="I37" s="91">
        <v>18188</v>
      </c>
      <c r="J37" s="81">
        <v>0</v>
      </c>
      <c r="K37" s="90">
        <v>0</v>
      </c>
      <c r="L37" s="89">
        <v>0</v>
      </c>
      <c r="M37" s="61">
        <v>0</v>
      </c>
      <c r="N37" s="62">
        <v>0</v>
      </c>
      <c r="O37" s="91">
        <v>0</v>
      </c>
      <c r="P37" s="61">
        <v>0</v>
      </c>
      <c r="Q37" s="62">
        <v>0</v>
      </c>
      <c r="R37" s="91">
        <v>0</v>
      </c>
      <c r="S37" s="150">
        <f t="shared" si="5"/>
        <v>0</v>
      </c>
      <c r="T37" s="63">
        <f t="shared" si="6"/>
        <v>0</v>
      </c>
      <c r="U37" s="151">
        <f t="shared" si="7"/>
        <v>18188</v>
      </c>
    </row>
    <row r="38" spans="1:21" ht="12.75">
      <c r="A38" t="s">
        <v>109</v>
      </c>
      <c r="F38" s="86" t="s">
        <v>6</v>
      </c>
      <c r="G38" s="80">
        <v>0</v>
      </c>
      <c r="H38" s="194">
        <v>0</v>
      </c>
      <c r="I38" s="93">
        <v>0</v>
      </c>
      <c r="J38" s="81">
        <v>0</v>
      </c>
      <c r="K38" s="90">
        <v>0</v>
      </c>
      <c r="L38" s="89">
        <v>0</v>
      </c>
      <c r="M38" s="61">
        <v>0</v>
      </c>
      <c r="N38" s="92">
        <v>0</v>
      </c>
      <c r="O38" s="136">
        <v>36</v>
      </c>
      <c r="P38" s="61">
        <v>0</v>
      </c>
      <c r="Q38" s="92">
        <v>0</v>
      </c>
      <c r="R38" s="93">
        <v>0</v>
      </c>
      <c r="S38" s="150">
        <f t="shared" si="5"/>
        <v>0</v>
      </c>
      <c r="T38" s="63">
        <f t="shared" si="6"/>
        <v>0</v>
      </c>
      <c r="U38" s="151">
        <f t="shared" si="7"/>
        <v>0</v>
      </c>
    </row>
    <row r="39" spans="1:21" ht="12.75">
      <c r="A39" t="s">
        <v>114</v>
      </c>
      <c r="F39" s="86"/>
      <c r="G39" s="195">
        <v>0</v>
      </c>
      <c r="H39" s="194">
        <v>0</v>
      </c>
      <c r="I39" s="93">
        <v>546</v>
      </c>
      <c r="J39" s="94">
        <v>0</v>
      </c>
      <c r="K39" s="62">
        <v>0</v>
      </c>
      <c r="L39" s="83">
        <v>0</v>
      </c>
      <c r="M39" s="61">
        <v>0</v>
      </c>
      <c r="N39" s="92">
        <v>0</v>
      </c>
      <c r="O39" s="93">
        <v>0</v>
      </c>
      <c r="P39" s="61">
        <v>0</v>
      </c>
      <c r="Q39" s="92">
        <v>0</v>
      </c>
      <c r="R39" s="93">
        <v>0</v>
      </c>
      <c r="S39" s="94">
        <f t="shared" si="5"/>
        <v>0</v>
      </c>
      <c r="T39" s="62">
        <f t="shared" si="6"/>
        <v>0</v>
      </c>
      <c r="U39" s="151">
        <f t="shared" si="7"/>
        <v>546</v>
      </c>
    </row>
    <row r="40" spans="1:21" ht="12.75">
      <c r="A40" s="133"/>
      <c r="F40" s="86"/>
      <c r="G40" s="195"/>
      <c r="H40" s="194"/>
      <c r="I40" s="93"/>
      <c r="J40" s="63"/>
      <c r="K40" s="63"/>
      <c r="L40" s="64"/>
      <c r="M40" s="80"/>
      <c r="N40" s="63"/>
      <c r="O40" s="63"/>
      <c r="P40" s="80"/>
      <c r="Q40" s="63"/>
      <c r="R40" s="63"/>
      <c r="S40" s="63"/>
      <c r="T40" s="63"/>
      <c r="U40" s="93"/>
    </row>
    <row r="41" spans="1:21" ht="12.75">
      <c r="A41" t="s">
        <v>98</v>
      </c>
      <c r="F41" s="86" t="s">
        <v>6</v>
      </c>
      <c r="G41" s="150">
        <f aca="true" t="shared" si="8" ref="G41:T41">SUM(G27:G39)</f>
        <v>341</v>
      </c>
      <c r="H41" s="81">
        <f t="shared" si="8"/>
        <v>1148</v>
      </c>
      <c r="I41" s="68">
        <f t="shared" si="8"/>
        <v>565213</v>
      </c>
      <c r="J41" s="80">
        <f t="shared" si="8"/>
        <v>-341</v>
      </c>
      <c r="K41" s="63">
        <f t="shared" si="8"/>
        <v>-313</v>
      </c>
      <c r="L41" s="93">
        <f t="shared" si="8"/>
        <v>-393515</v>
      </c>
      <c r="M41" s="80">
        <f t="shared" si="8"/>
        <v>0</v>
      </c>
      <c r="N41" s="63">
        <f t="shared" si="8"/>
        <v>40</v>
      </c>
      <c r="O41" s="63">
        <f t="shared" si="8"/>
        <v>21109</v>
      </c>
      <c r="P41" s="80">
        <f t="shared" si="8"/>
        <v>0</v>
      </c>
      <c r="Q41" s="63">
        <f t="shared" si="8"/>
        <v>15</v>
      </c>
      <c r="R41" s="63">
        <f t="shared" si="8"/>
        <v>5834</v>
      </c>
      <c r="S41" s="80">
        <f t="shared" si="8"/>
        <v>0</v>
      </c>
      <c r="T41" s="63">
        <f t="shared" si="8"/>
        <v>890</v>
      </c>
      <c r="U41" s="93">
        <f>SUM(U27:U40)</f>
        <v>171698</v>
      </c>
    </row>
    <row r="42" spans="6:21" ht="12.75">
      <c r="F42" s="86"/>
      <c r="G42" s="195"/>
      <c r="H42" s="81"/>
      <c r="I42" s="58"/>
      <c r="J42" s="68"/>
      <c r="K42" s="68"/>
      <c r="L42" s="95"/>
      <c r="M42" s="70"/>
      <c r="N42" s="68"/>
      <c r="O42" s="58"/>
      <c r="P42" s="59"/>
      <c r="R42" s="58"/>
      <c r="S42" s="67"/>
      <c r="T42" s="68"/>
      <c r="U42" s="84"/>
    </row>
    <row r="43" spans="1:21" ht="12.75">
      <c r="A43" t="s">
        <v>27</v>
      </c>
      <c r="G43" s="70"/>
      <c r="I43" s="58"/>
      <c r="K43" s="65"/>
      <c r="L43" s="96"/>
      <c r="M43" s="59"/>
      <c r="O43" s="58"/>
      <c r="P43" s="59"/>
      <c r="R43" s="58"/>
      <c r="S43" s="81"/>
      <c r="U43" s="58"/>
    </row>
    <row r="44" spans="1:21" ht="12.75">
      <c r="A44" t="s">
        <v>28</v>
      </c>
      <c r="F44" t="s">
        <v>6</v>
      </c>
      <c r="G44" s="59">
        <v>0</v>
      </c>
      <c r="H44" s="48">
        <v>0</v>
      </c>
      <c r="I44" s="73">
        <v>-3672</v>
      </c>
      <c r="J44" s="48">
        <v>0</v>
      </c>
      <c r="K44" s="65">
        <v>0</v>
      </c>
      <c r="L44" s="97">
        <v>0</v>
      </c>
      <c r="M44" s="59">
        <v>0</v>
      </c>
      <c r="N44" s="48">
        <v>0</v>
      </c>
      <c r="O44" s="58">
        <v>0</v>
      </c>
      <c r="P44" s="59">
        <v>0</v>
      </c>
      <c r="Q44" s="48">
        <v>0</v>
      </c>
      <c r="R44" s="58">
        <v>0</v>
      </c>
      <c r="S44" s="150">
        <f>+G44+J44</f>
        <v>0</v>
      </c>
      <c r="T44" s="63">
        <f>+H44+K44+N44+Q44</f>
        <v>0</v>
      </c>
      <c r="U44" s="93">
        <f>+I44+L44</f>
        <v>-3672</v>
      </c>
    </row>
    <row r="45" spans="1:21" ht="12.75">
      <c r="A45" t="s">
        <v>76</v>
      </c>
      <c r="F45" t="s">
        <v>6</v>
      </c>
      <c r="G45" s="59">
        <v>0</v>
      </c>
      <c r="H45" s="48">
        <v>0</v>
      </c>
      <c r="I45" s="73">
        <v>-27528</v>
      </c>
      <c r="J45" s="48">
        <v>0</v>
      </c>
      <c r="K45" s="65">
        <v>0</v>
      </c>
      <c r="L45" s="97">
        <v>0</v>
      </c>
      <c r="M45" s="59">
        <v>0</v>
      </c>
      <c r="N45" s="48">
        <v>0</v>
      </c>
      <c r="O45" s="58">
        <v>0</v>
      </c>
      <c r="P45" s="59">
        <v>0</v>
      </c>
      <c r="Q45" s="48">
        <v>0</v>
      </c>
      <c r="R45" s="58">
        <v>0</v>
      </c>
      <c r="S45" s="150">
        <f>+G45+J45</f>
        <v>0</v>
      </c>
      <c r="T45" s="63">
        <f>+H45+K45+N45+Q45</f>
        <v>0</v>
      </c>
      <c r="U45" s="93">
        <f>+I45+L45</f>
        <v>-27528</v>
      </c>
    </row>
    <row r="46" spans="1:21" ht="12.75">
      <c r="A46" t="s">
        <v>78</v>
      </c>
      <c r="F46" t="s">
        <v>6</v>
      </c>
      <c r="G46" s="59">
        <v>0</v>
      </c>
      <c r="H46" s="48">
        <v>0</v>
      </c>
      <c r="I46" s="73">
        <v>-29046</v>
      </c>
      <c r="J46" s="48">
        <v>0</v>
      </c>
      <c r="K46" s="65">
        <v>0</v>
      </c>
      <c r="L46" s="97">
        <v>0</v>
      </c>
      <c r="M46" s="59">
        <v>0</v>
      </c>
      <c r="N46" s="48">
        <v>0</v>
      </c>
      <c r="O46" s="137">
        <v>-91488</v>
      </c>
      <c r="P46" s="59">
        <v>0</v>
      </c>
      <c r="Q46" s="48">
        <v>0</v>
      </c>
      <c r="R46" s="58">
        <v>0</v>
      </c>
      <c r="S46" s="150">
        <f>+G46+J46</f>
        <v>0</v>
      </c>
      <c r="T46" s="63">
        <f>+H46+K46+N46+Q46</f>
        <v>0</v>
      </c>
      <c r="U46" s="93">
        <f>+I46+L46</f>
        <v>-29046</v>
      </c>
    </row>
    <row r="47" spans="1:21" ht="12.75">
      <c r="A47" t="s">
        <v>77</v>
      </c>
      <c r="F47" t="s">
        <v>6</v>
      </c>
      <c r="G47" s="59">
        <v>-57</v>
      </c>
      <c r="H47" s="48">
        <v>-57</v>
      </c>
      <c r="I47" s="73">
        <v>-194800</v>
      </c>
      <c r="J47" s="48">
        <v>0</v>
      </c>
      <c r="K47" s="65">
        <v>0</v>
      </c>
      <c r="L47" s="97">
        <v>0</v>
      </c>
      <c r="M47" s="59">
        <v>0</v>
      </c>
      <c r="N47" s="48">
        <v>0</v>
      </c>
      <c r="O47" s="137">
        <v>0</v>
      </c>
      <c r="P47" s="59">
        <v>0</v>
      </c>
      <c r="Q47" s="48">
        <v>0</v>
      </c>
      <c r="R47" s="88">
        <v>0</v>
      </c>
      <c r="S47" s="150">
        <f>+G47+J47</f>
        <v>-57</v>
      </c>
      <c r="T47" s="63">
        <f>+H47+K47+N47+Q47</f>
        <v>-57</v>
      </c>
      <c r="U47" s="93">
        <f>+I47+L47</f>
        <v>-194800</v>
      </c>
    </row>
    <row r="48" spans="7:21" ht="12.75">
      <c r="G48" s="61"/>
      <c r="H48" s="62"/>
      <c r="I48" s="91"/>
      <c r="J48" s="94"/>
      <c r="K48" s="92"/>
      <c r="L48" s="64"/>
      <c r="M48" s="61"/>
      <c r="N48" s="62"/>
      <c r="O48" s="91"/>
      <c r="P48" s="61"/>
      <c r="Q48" s="62"/>
      <c r="R48" s="91"/>
      <c r="S48" s="94"/>
      <c r="T48" s="62"/>
      <c r="U48" s="91"/>
    </row>
    <row r="49" spans="1:21" ht="12.75">
      <c r="A49" t="s">
        <v>90</v>
      </c>
      <c r="F49" t="s">
        <v>6</v>
      </c>
      <c r="G49" s="80">
        <f aca="true" t="shared" si="9" ref="G49:U49">SUM(G44:G47)</f>
        <v>-57</v>
      </c>
      <c r="H49" s="63">
        <f t="shared" si="9"/>
        <v>-57</v>
      </c>
      <c r="I49" s="93">
        <f t="shared" si="9"/>
        <v>-255046</v>
      </c>
      <c r="J49" s="63">
        <f t="shared" si="9"/>
        <v>0</v>
      </c>
      <c r="K49" s="63">
        <f t="shared" si="9"/>
        <v>0</v>
      </c>
      <c r="L49" s="93">
        <f t="shared" si="9"/>
        <v>0</v>
      </c>
      <c r="M49" s="63">
        <f t="shared" si="9"/>
        <v>0</v>
      </c>
      <c r="N49" s="63">
        <f t="shared" si="9"/>
        <v>0</v>
      </c>
      <c r="O49" s="93">
        <f t="shared" si="9"/>
        <v>-91488</v>
      </c>
      <c r="P49" s="63">
        <f t="shared" si="9"/>
        <v>0</v>
      </c>
      <c r="Q49" s="63">
        <f t="shared" si="9"/>
        <v>0</v>
      </c>
      <c r="R49" s="93">
        <f t="shared" si="9"/>
        <v>0</v>
      </c>
      <c r="S49" s="63">
        <f t="shared" si="9"/>
        <v>-57</v>
      </c>
      <c r="T49" s="63">
        <f t="shared" si="9"/>
        <v>-57</v>
      </c>
      <c r="U49" s="93">
        <f t="shared" si="9"/>
        <v>-255046</v>
      </c>
    </row>
    <row r="50" spans="7:21" ht="15">
      <c r="G50" s="98"/>
      <c r="H50" s="99"/>
      <c r="I50" s="100"/>
      <c r="J50" s="99"/>
      <c r="K50" s="99"/>
      <c r="L50" s="100"/>
      <c r="M50" s="98"/>
      <c r="N50" s="99"/>
      <c r="O50" s="100"/>
      <c r="P50" s="98"/>
      <c r="Q50" s="99"/>
      <c r="R50" s="100"/>
      <c r="S50" s="99"/>
      <c r="T50" s="99"/>
      <c r="U50" s="100"/>
    </row>
    <row r="51" spans="1:21" ht="12.75">
      <c r="A51" t="s">
        <v>110</v>
      </c>
      <c r="G51" s="101">
        <f aca="true" t="shared" si="10" ref="G51:U51">G41+G49</f>
        <v>284</v>
      </c>
      <c r="H51" s="102">
        <f t="shared" si="10"/>
        <v>1091</v>
      </c>
      <c r="I51" s="103">
        <f t="shared" si="10"/>
        <v>310167</v>
      </c>
      <c r="J51" s="102">
        <f t="shared" si="10"/>
        <v>-341</v>
      </c>
      <c r="K51" s="102">
        <f t="shared" si="10"/>
        <v>-313</v>
      </c>
      <c r="L51" s="103">
        <f t="shared" si="10"/>
        <v>-393515</v>
      </c>
      <c r="M51" s="102">
        <f t="shared" si="10"/>
        <v>0</v>
      </c>
      <c r="N51" s="102">
        <f t="shared" si="10"/>
        <v>40</v>
      </c>
      <c r="O51" s="103">
        <f t="shared" si="10"/>
        <v>-70379</v>
      </c>
      <c r="P51" s="102">
        <f t="shared" si="10"/>
        <v>0</v>
      </c>
      <c r="Q51" s="102">
        <f t="shared" si="10"/>
        <v>15</v>
      </c>
      <c r="R51" s="103">
        <f t="shared" si="10"/>
        <v>5834</v>
      </c>
      <c r="S51" s="102">
        <f t="shared" si="10"/>
        <v>-57</v>
      </c>
      <c r="T51" s="102">
        <f t="shared" si="10"/>
        <v>833</v>
      </c>
      <c r="U51" s="103">
        <f t="shared" si="10"/>
        <v>-83348</v>
      </c>
    </row>
    <row r="52" spans="1:22" ht="12.75">
      <c r="A52" t="s">
        <v>91</v>
      </c>
      <c r="G52" s="59">
        <f aca="true" t="shared" si="11" ref="G52:U52">G15+G51</f>
        <v>41294</v>
      </c>
      <c r="H52" s="48">
        <f t="shared" si="11"/>
        <v>38331</v>
      </c>
      <c r="I52" s="48">
        <f t="shared" si="11"/>
        <v>4724480</v>
      </c>
      <c r="J52" s="59">
        <f t="shared" si="11"/>
        <v>0</v>
      </c>
      <c r="K52" s="48">
        <f t="shared" si="11"/>
        <v>0</v>
      </c>
      <c r="L52" s="178">
        <f t="shared" si="11"/>
        <v>0</v>
      </c>
      <c r="M52" s="139">
        <f t="shared" si="11"/>
        <v>2390</v>
      </c>
      <c r="N52" s="139">
        <f t="shared" si="11"/>
        <v>2246</v>
      </c>
      <c r="O52" s="48">
        <f t="shared" si="11"/>
        <v>726951</v>
      </c>
      <c r="P52" s="138">
        <f t="shared" si="11"/>
        <v>709</v>
      </c>
      <c r="Q52" s="139">
        <f t="shared" si="11"/>
        <v>709</v>
      </c>
      <c r="R52" s="48">
        <f t="shared" si="11"/>
        <v>249100</v>
      </c>
      <c r="S52" s="138">
        <f t="shared" si="11"/>
        <v>41294</v>
      </c>
      <c r="T52" s="139">
        <f t="shared" si="11"/>
        <v>41286</v>
      </c>
      <c r="U52" s="141">
        <f t="shared" si="11"/>
        <v>4724480</v>
      </c>
      <c r="V52" s="140"/>
    </row>
    <row r="53" spans="7:22" ht="12.75">
      <c r="G53" s="59"/>
      <c r="I53" s="48"/>
      <c r="J53" s="59"/>
      <c r="L53" s="72"/>
      <c r="M53" s="63"/>
      <c r="N53" s="63"/>
      <c r="O53" s="48"/>
      <c r="P53" s="80"/>
      <c r="Q53" s="63"/>
      <c r="R53" s="48"/>
      <c r="S53" s="80"/>
      <c r="T53" s="63"/>
      <c r="U53" s="93"/>
      <c r="V53" s="140"/>
    </row>
    <row r="54" spans="1:21" ht="12.75">
      <c r="A54" s="74"/>
      <c r="G54" s="59"/>
      <c r="I54" s="58"/>
      <c r="L54" s="58"/>
      <c r="M54" s="70"/>
      <c r="N54" s="68"/>
      <c r="O54" s="58"/>
      <c r="P54" s="59"/>
      <c r="R54" s="84"/>
      <c r="S54" s="59"/>
      <c r="U54" s="84"/>
    </row>
    <row r="55" spans="1:21" ht="12.75">
      <c r="A55" s="74" t="s">
        <v>29</v>
      </c>
      <c r="G55" s="59"/>
      <c r="I55" s="58"/>
      <c r="L55" s="58"/>
      <c r="M55" s="59"/>
      <c r="O55" s="58"/>
      <c r="P55" s="59"/>
      <c r="R55" s="58"/>
      <c r="S55" s="59"/>
      <c r="U55" s="58"/>
    </row>
    <row r="56" spans="1:21" ht="12.75">
      <c r="A56" s="104"/>
      <c r="B56" s="105"/>
      <c r="C56" s="105"/>
      <c r="D56" s="105"/>
      <c r="E56" s="106"/>
      <c r="G56" s="59"/>
      <c r="I56" s="73"/>
      <c r="J56" s="59"/>
      <c r="L56" s="58"/>
      <c r="M56" s="59"/>
      <c r="O56" s="73"/>
      <c r="P56" s="59"/>
      <c r="R56" s="73"/>
      <c r="U56" s="151" t="s">
        <v>6</v>
      </c>
    </row>
    <row r="57" spans="1:21" ht="12.75">
      <c r="A57" s="242" t="s">
        <v>99</v>
      </c>
      <c r="B57" s="243"/>
      <c r="C57" s="243"/>
      <c r="D57" s="243"/>
      <c r="E57" s="244"/>
      <c r="G57" s="61">
        <v>419</v>
      </c>
      <c r="H57" s="62">
        <v>138</v>
      </c>
      <c r="I57" s="91">
        <v>33277</v>
      </c>
      <c r="J57" s="62">
        <v>0</v>
      </c>
      <c r="K57" s="62">
        <v>0</v>
      </c>
      <c r="L57" s="83">
        <v>0</v>
      </c>
      <c r="M57" s="61">
        <v>17</v>
      </c>
      <c r="N57" s="62">
        <v>6</v>
      </c>
      <c r="O57" s="91">
        <v>4114</v>
      </c>
      <c r="P57" s="61">
        <v>5</v>
      </c>
      <c r="Q57" s="62">
        <v>2</v>
      </c>
      <c r="R57" s="91">
        <v>512</v>
      </c>
      <c r="S57" s="150">
        <f>+G57+J57</f>
        <v>419</v>
      </c>
      <c r="T57" s="63">
        <f>+H57+K57+N57+Q57</f>
        <v>146</v>
      </c>
      <c r="U57" s="151">
        <f>+I57+L57</f>
        <v>33277</v>
      </c>
    </row>
    <row r="58" spans="1:21" ht="12.75">
      <c r="A58" s="245"/>
      <c r="B58" s="232"/>
      <c r="C58" s="232"/>
      <c r="D58" s="232"/>
      <c r="E58" s="233"/>
      <c r="F58" s="86" t="s">
        <v>6</v>
      </c>
      <c r="G58" s="80"/>
      <c r="H58" s="63"/>
      <c r="I58" s="64"/>
      <c r="J58" s="63"/>
      <c r="K58" s="63"/>
      <c r="L58" s="64"/>
      <c r="M58" s="80"/>
      <c r="N58" s="63"/>
      <c r="O58" s="107"/>
      <c r="P58" s="80"/>
      <c r="Q58" s="63"/>
      <c r="R58" s="64"/>
      <c r="S58" s="63"/>
      <c r="T58" s="63"/>
      <c r="U58" s="64"/>
    </row>
    <row r="59" spans="1:21" ht="12.75">
      <c r="A59" t="s">
        <v>92</v>
      </c>
      <c r="F59" t="s">
        <v>6</v>
      </c>
      <c r="G59" s="61">
        <f aca="true" t="shared" si="12" ref="G59:U59">SUM(G56:G57)</f>
        <v>419</v>
      </c>
      <c r="H59" s="62">
        <f t="shared" si="12"/>
        <v>138</v>
      </c>
      <c r="I59" s="91">
        <f t="shared" si="12"/>
        <v>33277</v>
      </c>
      <c r="J59" s="62">
        <f t="shared" si="12"/>
        <v>0</v>
      </c>
      <c r="K59" s="62">
        <f t="shared" si="12"/>
        <v>0</v>
      </c>
      <c r="L59" s="91">
        <f t="shared" si="12"/>
        <v>0</v>
      </c>
      <c r="M59" s="62">
        <f t="shared" si="12"/>
        <v>17</v>
      </c>
      <c r="N59" s="62">
        <f t="shared" si="12"/>
        <v>6</v>
      </c>
      <c r="O59" s="91">
        <f t="shared" si="12"/>
        <v>4114</v>
      </c>
      <c r="P59" s="62">
        <f t="shared" si="12"/>
        <v>5</v>
      </c>
      <c r="Q59" s="62">
        <f t="shared" si="12"/>
        <v>2</v>
      </c>
      <c r="R59" s="91">
        <f t="shared" si="12"/>
        <v>512</v>
      </c>
      <c r="S59" s="61">
        <f t="shared" si="12"/>
        <v>419</v>
      </c>
      <c r="T59" s="62">
        <f t="shared" si="12"/>
        <v>146</v>
      </c>
      <c r="U59" s="91">
        <f t="shared" si="12"/>
        <v>33277</v>
      </c>
    </row>
    <row r="60" spans="6:21" ht="12.75">
      <c r="F60" s="86"/>
      <c r="G60" s="80"/>
      <c r="H60" s="63"/>
      <c r="I60" s="93"/>
      <c r="J60" s="63"/>
      <c r="K60" s="63"/>
      <c r="L60" s="93"/>
      <c r="M60" s="80"/>
      <c r="N60" s="63"/>
      <c r="O60" s="93"/>
      <c r="P60" s="80"/>
      <c r="Q60" s="63"/>
      <c r="R60" s="93"/>
      <c r="S60" s="63"/>
      <c r="T60" s="63"/>
      <c r="U60" s="93"/>
    </row>
    <row r="61" spans="1:21" ht="12.75">
      <c r="A61" t="s">
        <v>93</v>
      </c>
      <c r="F61" t="s">
        <v>6</v>
      </c>
      <c r="G61" s="108">
        <v>0</v>
      </c>
      <c r="H61" s="109">
        <v>0</v>
      </c>
      <c r="I61" s="113">
        <v>-51525</v>
      </c>
      <c r="J61" s="114">
        <v>0</v>
      </c>
      <c r="K61" s="109">
        <v>0</v>
      </c>
      <c r="L61" s="113">
        <v>0</v>
      </c>
      <c r="M61" s="108">
        <v>0</v>
      </c>
      <c r="N61" s="109">
        <v>0</v>
      </c>
      <c r="O61" s="175">
        <v>-564</v>
      </c>
      <c r="P61" s="108">
        <v>0</v>
      </c>
      <c r="Q61" s="109">
        <v>0</v>
      </c>
      <c r="R61" s="113">
        <v>-356</v>
      </c>
      <c r="S61" s="152">
        <f>+G61+J61</f>
        <v>0</v>
      </c>
      <c r="T61" s="146">
        <f>+H61+K61+N61+Q61</f>
        <v>0</v>
      </c>
      <c r="U61" s="190">
        <f>+I61+L61</f>
        <v>-51525</v>
      </c>
    </row>
    <row r="62" spans="1:21" ht="12.75">
      <c r="A62" t="s">
        <v>111</v>
      </c>
      <c r="F62" t="s">
        <v>6</v>
      </c>
      <c r="G62" s="59">
        <f aca="true" t="shared" si="13" ref="G62:R62">SUM(G59:G61)</f>
        <v>419</v>
      </c>
      <c r="H62" s="48">
        <f t="shared" si="13"/>
        <v>138</v>
      </c>
      <c r="I62" s="91">
        <f t="shared" si="13"/>
        <v>-18248</v>
      </c>
      <c r="J62" s="59">
        <f t="shared" si="13"/>
        <v>0</v>
      </c>
      <c r="K62" s="48">
        <f t="shared" si="13"/>
        <v>0</v>
      </c>
      <c r="L62" s="73">
        <f t="shared" si="13"/>
        <v>0</v>
      </c>
      <c r="M62" s="59">
        <f t="shared" si="13"/>
        <v>17</v>
      </c>
      <c r="N62" s="48">
        <f t="shared" si="13"/>
        <v>6</v>
      </c>
      <c r="O62" s="91">
        <f t="shared" si="13"/>
        <v>3550</v>
      </c>
      <c r="P62" s="59">
        <f t="shared" si="13"/>
        <v>5</v>
      </c>
      <c r="Q62" s="48">
        <f t="shared" si="13"/>
        <v>2</v>
      </c>
      <c r="R62" s="73">
        <f t="shared" si="13"/>
        <v>156</v>
      </c>
      <c r="S62" s="59">
        <f>SUM(S59:S61)</f>
        <v>419</v>
      </c>
      <c r="T62" s="68">
        <f>SUM(T59:T61)</f>
        <v>146</v>
      </c>
      <c r="U62" s="73">
        <f>SUM(U59:U61)</f>
        <v>-18248</v>
      </c>
    </row>
    <row r="63" spans="7:21" ht="12.75">
      <c r="G63" s="61"/>
      <c r="H63" s="65"/>
      <c r="I63" s="93"/>
      <c r="J63" s="81"/>
      <c r="L63" s="91"/>
      <c r="M63" s="59"/>
      <c r="N63" s="65"/>
      <c r="O63" s="93"/>
      <c r="P63" s="81"/>
      <c r="R63" s="91"/>
      <c r="S63" s="59"/>
      <c r="T63" s="116"/>
      <c r="U63" s="91"/>
    </row>
    <row r="64" spans="6:22" ht="12.75">
      <c r="F64" s="86"/>
      <c r="G64" s="80"/>
      <c r="H64" s="208"/>
      <c r="I64" s="66"/>
      <c r="J64" s="81"/>
      <c r="K64" s="65"/>
      <c r="L64" s="66"/>
      <c r="M64" s="81"/>
      <c r="N64" s="65"/>
      <c r="O64" s="66"/>
      <c r="P64" s="81"/>
      <c r="Q64" s="65"/>
      <c r="R64" s="66"/>
      <c r="S64" s="81"/>
      <c r="T64" s="65"/>
      <c r="U64" s="66"/>
      <c r="V64" s="140"/>
    </row>
    <row r="65" spans="6:22" ht="12.75">
      <c r="F65" t="s">
        <v>6</v>
      </c>
      <c r="G65" s="108"/>
      <c r="H65" s="46"/>
      <c r="I65" s="207"/>
      <c r="J65" s="46"/>
      <c r="K65" s="46"/>
      <c r="L65" s="207"/>
      <c r="M65" s="79"/>
      <c r="N65" s="46"/>
      <c r="O65" s="207"/>
      <c r="P65" s="79"/>
      <c r="Q65" s="46"/>
      <c r="R65" s="207"/>
      <c r="S65" s="46"/>
      <c r="T65" s="154"/>
      <c r="U65" s="206"/>
      <c r="V65" s="140"/>
    </row>
    <row r="66" spans="1:21" ht="12.75">
      <c r="A66" t="s">
        <v>94</v>
      </c>
      <c r="F66" t="s">
        <v>6</v>
      </c>
      <c r="G66" s="79">
        <f>SUM(G52,G62)</f>
        <v>41713</v>
      </c>
      <c r="H66" s="46">
        <f>SUM(H52,H62)</f>
        <v>38469</v>
      </c>
      <c r="I66" s="78">
        <f>SUM(I52,I62)</f>
        <v>4706232</v>
      </c>
      <c r="J66" s="46">
        <f>SUM(J52,J62)</f>
        <v>0</v>
      </c>
      <c r="K66" s="46">
        <f>SUM(K52,K62)</f>
        <v>0</v>
      </c>
      <c r="L66" s="78">
        <f>SUM(L52,L62,)</f>
        <v>0</v>
      </c>
      <c r="M66" s="46">
        <f aca="true" t="shared" si="14" ref="M66:U66">SUM(M52,M62)</f>
        <v>2407</v>
      </c>
      <c r="N66" s="46">
        <f t="shared" si="14"/>
        <v>2252</v>
      </c>
      <c r="O66" s="78">
        <f t="shared" si="14"/>
        <v>730501</v>
      </c>
      <c r="P66" s="46">
        <f t="shared" si="14"/>
        <v>714</v>
      </c>
      <c r="Q66" s="46">
        <f t="shared" si="14"/>
        <v>711</v>
      </c>
      <c r="R66" s="78">
        <f t="shared" si="14"/>
        <v>249256</v>
      </c>
      <c r="S66" s="79">
        <f t="shared" si="14"/>
        <v>41713</v>
      </c>
      <c r="T66" s="46">
        <f t="shared" si="14"/>
        <v>41432</v>
      </c>
      <c r="U66" s="113">
        <f t="shared" si="14"/>
        <v>4706232</v>
      </c>
    </row>
    <row r="67" spans="1:22" ht="12.75">
      <c r="A67" t="s">
        <v>30</v>
      </c>
      <c r="F67" t="s">
        <v>6</v>
      </c>
      <c r="G67" s="79">
        <f>SUM(G66-G15)</f>
        <v>703</v>
      </c>
      <c r="H67" s="46">
        <f>SUM(H66-H15)</f>
        <v>1229</v>
      </c>
      <c r="I67" s="46">
        <f>SUM(I66-I15)</f>
        <v>291919</v>
      </c>
      <c r="J67" s="79">
        <f>SUM(J66-J15)</f>
        <v>-341</v>
      </c>
      <c r="K67" s="46">
        <f>SUM(K66-K15)</f>
        <v>-313</v>
      </c>
      <c r="L67" s="46">
        <f>SUM(L66-L15)</f>
        <v>-393515</v>
      </c>
      <c r="M67" s="79">
        <f aca="true" t="shared" si="15" ref="M67:T67">SUM(M66-M15)</f>
        <v>17</v>
      </c>
      <c r="N67" s="46">
        <f t="shared" si="15"/>
        <v>46</v>
      </c>
      <c r="O67" s="46">
        <f t="shared" si="15"/>
        <v>-66829</v>
      </c>
      <c r="P67" s="79">
        <f t="shared" si="15"/>
        <v>5</v>
      </c>
      <c r="Q67" s="46">
        <f t="shared" si="15"/>
        <v>17</v>
      </c>
      <c r="R67" s="177">
        <f t="shared" si="15"/>
        <v>5990</v>
      </c>
      <c r="S67" s="79">
        <f t="shared" si="15"/>
        <v>362</v>
      </c>
      <c r="T67" s="154">
        <f t="shared" si="15"/>
        <v>979</v>
      </c>
      <c r="U67" s="103">
        <f>SUM(U66-U15)</f>
        <v>-101596</v>
      </c>
      <c r="V67" s="140"/>
    </row>
    <row r="68" spans="9:21" ht="12.75">
      <c r="I68" s="74"/>
      <c r="L68" s="74"/>
      <c r="O68" s="74"/>
      <c r="R68" s="74"/>
      <c r="U68" s="74"/>
    </row>
    <row r="69" spans="1:20" ht="40.5" customHeight="1">
      <c r="A69" s="238" t="s">
        <v>118</v>
      </c>
      <c r="B69" s="239"/>
      <c r="C69" s="239"/>
      <c r="D69" s="239"/>
      <c r="E69" s="239"/>
      <c r="F69" s="239"/>
      <c r="G69" s="240"/>
      <c r="H69" s="240"/>
      <c r="I69" s="239"/>
      <c r="J69" s="240"/>
      <c r="K69" s="240"/>
      <c r="L69" s="239"/>
      <c r="M69" s="240"/>
      <c r="N69" s="240"/>
      <c r="O69" s="239"/>
      <c r="P69" s="240"/>
      <c r="Q69" s="240"/>
      <c r="R69" s="239"/>
      <c r="S69" s="240"/>
      <c r="T69" s="241"/>
    </row>
    <row r="71" spans="1:20" ht="33" customHeight="1">
      <c r="A71" s="238" t="s">
        <v>81</v>
      </c>
      <c r="B71" s="239"/>
      <c r="C71" s="239"/>
      <c r="D71" s="239"/>
      <c r="E71" s="239"/>
      <c r="F71" s="239"/>
      <c r="G71" s="240"/>
      <c r="H71" s="240"/>
      <c r="I71" s="239"/>
      <c r="J71" s="240"/>
      <c r="K71" s="240"/>
      <c r="L71" s="239"/>
      <c r="M71" s="240"/>
      <c r="N71" s="240"/>
      <c r="O71" s="239"/>
      <c r="P71" s="240"/>
      <c r="Q71" s="240"/>
      <c r="R71" s="239"/>
      <c r="S71" s="240"/>
      <c r="T71" s="241"/>
    </row>
    <row r="73" spans="1:252" ht="15">
      <c r="A73" s="20"/>
      <c r="B73" s="5"/>
      <c r="C73" s="5"/>
      <c r="D73" s="5"/>
      <c r="E73" s="5"/>
      <c r="F73" s="5"/>
      <c r="G73" s="110"/>
      <c r="H73" s="110"/>
      <c r="I73" s="5"/>
      <c r="J73" s="110"/>
      <c r="K73" s="110"/>
      <c r="L73" s="5"/>
      <c r="M73" s="110"/>
      <c r="N73" s="110"/>
      <c r="O73" s="5"/>
      <c r="P73" s="110"/>
      <c r="Q73" s="110"/>
      <c r="R73" s="5"/>
      <c r="S73" s="110"/>
      <c r="T73" s="110"/>
      <c r="U73" s="5"/>
      <c r="W73" s="2"/>
      <c r="X73" s="2"/>
      <c r="Y73" s="2"/>
      <c r="Z73" s="2"/>
      <c r="AB73" s="2"/>
      <c r="AC73" s="2"/>
      <c r="AD73" s="2"/>
      <c r="AE73" s="2"/>
      <c r="AG73" s="2"/>
      <c r="AH73" s="2"/>
      <c r="AI73" s="2"/>
      <c r="AJ73" s="2"/>
      <c r="AL73" s="2"/>
      <c r="AM73" s="2"/>
      <c r="AN73" s="2"/>
      <c r="AO73" s="2"/>
      <c r="AQ73" s="2"/>
      <c r="AR73" s="2"/>
      <c r="AS73" s="2"/>
      <c r="AT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row>
  </sheetData>
  <mergeCells count="8">
    <mergeCell ref="A69:T69"/>
    <mergeCell ref="A71:T71"/>
    <mergeCell ref="A57:E58"/>
    <mergeCell ref="S5:U6"/>
    <mergeCell ref="G5:I6"/>
    <mergeCell ref="J5:L6"/>
    <mergeCell ref="M5:O6"/>
    <mergeCell ref="P5:R6"/>
  </mergeCells>
  <printOptions horizontalCentered="1"/>
  <pageMargins left="0.75" right="0.75" top="0.25" bottom="0.25" header="0.5" footer="0.5"/>
  <pageSetup fitToHeight="1"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dimension ref="A1:IV102"/>
  <sheetViews>
    <sheetView workbookViewId="0" topLeftCell="A1">
      <selection activeCell="A13" sqref="A13"/>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85156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41" t="s">
        <v>44</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92" t="s">
        <v>88</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42" t="s">
        <v>7</v>
      </c>
      <c r="B3" s="5"/>
      <c r="C3" s="5"/>
      <c r="D3" s="5"/>
      <c r="E3" s="5"/>
      <c r="F3" s="5"/>
      <c r="G3" s="5"/>
      <c r="H3" s="5"/>
      <c r="I3" s="5"/>
      <c r="J3" s="5"/>
      <c r="K3" s="5"/>
      <c r="L3" s="5"/>
      <c r="M3" s="5"/>
      <c r="N3" s="5"/>
      <c r="O3" s="5"/>
      <c r="P3" s="5"/>
      <c r="Q3" s="5"/>
      <c r="R3" s="5"/>
      <c r="S3" s="5"/>
      <c r="T3" s="5"/>
      <c r="U3" s="5"/>
      <c r="V3" s="5"/>
      <c r="W3" s="5"/>
      <c r="X3" s="5"/>
      <c r="Y3" s="5"/>
      <c r="Z3" s="5"/>
      <c r="AA3" s="5"/>
      <c r="AB3" s="5"/>
      <c r="AC3" s="5"/>
      <c r="AD3" s="5"/>
    </row>
    <row r="7" spans="8:30" ht="30">
      <c r="H7" s="27" t="s">
        <v>101</v>
      </c>
      <c r="I7" s="11"/>
      <c r="J7" s="11"/>
      <c r="K7" s="11"/>
      <c r="L7" s="11"/>
      <c r="N7" s="26" t="s">
        <v>0</v>
      </c>
      <c r="O7" s="11"/>
      <c r="P7" s="11"/>
      <c r="Q7" s="11"/>
      <c r="R7" s="11"/>
      <c r="T7" s="26" t="s">
        <v>1</v>
      </c>
      <c r="U7" s="11"/>
      <c r="V7" s="11"/>
      <c r="W7" s="11"/>
      <c r="X7" s="11"/>
      <c r="Z7" s="11" t="s">
        <v>16</v>
      </c>
      <c r="AA7" s="11"/>
      <c r="AB7" s="11"/>
      <c r="AC7" s="11"/>
      <c r="AD7" s="11"/>
    </row>
    <row r="8" spans="8:26" ht="15">
      <c r="H8" s="37" t="s">
        <v>13</v>
      </c>
      <c r="N8" s="37" t="s">
        <v>13</v>
      </c>
      <c r="T8" s="37" t="s">
        <v>13</v>
      </c>
      <c r="Z8" s="37" t="s">
        <v>13</v>
      </c>
    </row>
    <row r="9" spans="1:30" ht="15">
      <c r="A9" s="9" t="s">
        <v>10</v>
      </c>
      <c r="H9" s="36" t="s">
        <v>15</v>
      </c>
      <c r="J9" s="36" t="s">
        <v>11</v>
      </c>
      <c r="L9" s="36" t="s">
        <v>9</v>
      </c>
      <c r="N9" s="36" t="s">
        <v>15</v>
      </c>
      <c r="P9" s="36" t="s">
        <v>11</v>
      </c>
      <c r="R9" s="36" t="s">
        <v>9</v>
      </c>
      <c r="T9" s="36" t="s">
        <v>15</v>
      </c>
      <c r="V9" s="36" t="s">
        <v>11</v>
      </c>
      <c r="X9" s="36" t="s">
        <v>9</v>
      </c>
      <c r="Z9" s="36" t="s">
        <v>15</v>
      </c>
      <c r="AB9" s="36" t="s">
        <v>11</v>
      </c>
      <c r="AD9" s="36" t="s">
        <v>9</v>
      </c>
    </row>
    <row r="10" spans="1:30" ht="15">
      <c r="A10" s="9"/>
      <c r="H10" s="9"/>
      <c r="J10" s="9"/>
      <c r="L10" s="9"/>
      <c r="N10" s="9"/>
      <c r="P10" s="9"/>
      <c r="R10" s="9"/>
      <c r="T10" s="9"/>
      <c r="V10" s="9"/>
      <c r="X10" s="9"/>
      <c r="Z10" s="9"/>
      <c r="AB10" s="9"/>
      <c r="AD10" s="9"/>
    </row>
    <row r="11" spans="1:30" ht="15">
      <c r="A11" s="2" t="s">
        <v>8</v>
      </c>
      <c r="B11" s="25" t="s">
        <v>51</v>
      </c>
      <c r="G11" s="2" t="s">
        <v>6</v>
      </c>
      <c r="H11" s="25" t="s">
        <v>6</v>
      </c>
      <c r="I11" s="25" t="s">
        <v>6</v>
      </c>
      <c r="J11" s="25" t="s">
        <v>6</v>
      </c>
      <c r="L11" s="169" t="s">
        <v>6</v>
      </c>
      <c r="N11" s="25" t="s">
        <v>6</v>
      </c>
      <c r="P11" s="25" t="s">
        <v>6</v>
      </c>
      <c r="R11" s="170" t="s">
        <v>6</v>
      </c>
      <c r="T11" s="25" t="s">
        <v>6</v>
      </c>
      <c r="V11" s="25" t="s">
        <v>6</v>
      </c>
      <c r="X11" s="169" t="s">
        <v>6</v>
      </c>
      <c r="Z11" s="25" t="s">
        <v>6</v>
      </c>
      <c r="AB11" s="25" t="s">
        <v>6</v>
      </c>
      <c r="AD11" s="169" t="s">
        <v>6</v>
      </c>
    </row>
    <row r="12" spans="1:30" ht="15">
      <c r="A12" s="9"/>
      <c r="B12" s="25" t="s">
        <v>46</v>
      </c>
      <c r="G12" s="25" t="s">
        <v>6</v>
      </c>
      <c r="H12" s="25">
        <v>652</v>
      </c>
      <c r="J12" s="25">
        <v>624</v>
      </c>
      <c r="L12" s="169">
        <v>942684</v>
      </c>
      <c r="N12" s="25">
        <v>595</v>
      </c>
      <c r="P12" s="25">
        <v>567</v>
      </c>
      <c r="R12" s="169">
        <v>738413</v>
      </c>
      <c r="T12" s="25">
        <v>607</v>
      </c>
      <c r="V12" s="25">
        <v>568</v>
      </c>
      <c r="X12" s="169">
        <v>747642</v>
      </c>
      <c r="Z12" s="25">
        <f>+T12-N12</f>
        <v>12</v>
      </c>
      <c r="AB12" s="25">
        <f>+V12-P12</f>
        <v>1</v>
      </c>
      <c r="AD12" s="169">
        <f>+X12-R12</f>
        <v>9229</v>
      </c>
    </row>
    <row r="13" spans="1:30" ht="15">
      <c r="A13" s="25" t="s">
        <v>6</v>
      </c>
      <c r="B13" s="25" t="s">
        <v>47</v>
      </c>
      <c r="G13" s="2" t="s">
        <v>6</v>
      </c>
      <c r="H13" s="2">
        <v>37911</v>
      </c>
      <c r="J13" s="2">
        <v>34582</v>
      </c>
      <c r="L13" s="2">
        <f>3630514-546</f>
        <v>3629968</v>
      </c>
      <c r="N13" s="2">
        <v>37911</v>
      </c>
      <c r="P13" s="2">
        <v>35350</v>
      </c>
      <c r="R13" s="2">
        <f>3744077+36</f>
        <v>3744113</v>
      </c>
      <c r="T13" s="2">
        <v>38294</v>
      </c>
      <c r="U13" s="2" t="s">
        <v>6</v>
      </c>
      <c r="V13" s="2">
        <v>35479</v>
      </c>
      <c r="X13" s="2">
        <v>3717832</v>
      </c>
      <c r="Z13" s="25">
        <f>+T13-N13</f>
        <v>383</v>
      </c>
      <c r="AB13" s="25">
        <f>+V13-P13</f>
        <v>129</v>
      </c>
      <c r="AD13" s="2">
        <f>X13-R13</f>
        <v>-26281</v>
      </c>
    </row>
    <row r="14" ht="15">
      <c r="G14" s="2" t="s">
        <v>6</v>
      </c>
    </row>
    <row r="15" spans="1:30" ht="15">
      <c r="A15" s="2">
        <v>2</v>
      </c>
      <c r="B15" s="25" t="s">
        <v>48</v>
      </c>
      <c r="G15" s="2" t="s">
        <v>6</v>
      </c>
      <c r="H15" s="25" t="s">
        <v>6</v>
      </c>
      <c r="J15" s="25" t="s">
        <v>6</v>
      </c>
      <c r="L15" s="25" t="s">
        <v>6</v>
      </c>
      <c r="N15" s="25" t="s">
        <v>6</v>
      </c>
      <c r="P15" s="25" t="s">
        <v>6</v>
      </c>
      <c r="R15" s="25" t="s">
        <v>6</v>
      </c>
      <c r="T15" s="25" t="s">
        <v>6</v>
      </c>
      <c r="V15" s="25" t="s">
        <v>6</v>
      </c>
      <c r="X15" s="25" t="s">
        <v>6</v>
      </c>
      <c r="Z15" s="25" t="s">
        <v>6</v>
      </c>
      <c r="AB15" s="25" t="s">
        <v>6</v>
      </c>
      <c r="AD15" s="25" t="s">
        <v>6</v>
      </c>
    </row>
    <row r="16" spans="2:30" ht="15">
      <c r="B16" s="25" t="s">
        <v>49</v>
      </c>
      <c r="G16" s="25" t="s">
        <v>6</v>
      </c>
      <c r="H16" s="2">
        <v>1860</v>
      </c>
      <c r="J16" s="2">
        <v>1454</v>
      </c>
      <c r="L16" s="2">
        <v>154785</v>
      </c>
      <c r="N16" s="2">
        <v>1860</v>
      </c>
      <c r="P16" s="2">
        <v>1507</v>
      </c>
      <c r="R16" s="2">
        <v>158359</v>
      </c>
      <c r="T16" s="2">
        <v>1876</v>
      </c>
      <c r="V16" s="2">
        <v>1512</v>
      </c>
      <c r="X16" s="2">
        <v>157684</v>
      </c>
      <c r="Z16" s="25">
        <f>+T16-N16</f>
        <v>16</v>
      </c>
      <c r="AB16" s="25">
        <f>+V16-P16</f>
        <v>5</v>
      </c>
      <c r="AD16" s="25">
        <f>+X16-R16</f>
        <v>-675</v>
      </c>
    </row>
    <row r="17" spans="1:30" ht="15">
      <c r="A17" s="25" t="s">
        <v>6</v>
      </c>
      <c r="B17" s="25" t="s">
        <v>50</v>
      </c>
      <c r="G17" s="2" t="s">
        <v>6</v>
      </c>
      <c r="H17" s="12">
        <v>928</v>
      </c>
      <c r="I17" s="25" t="s">
        <v>6</v>
      </c>
      <c r="J17" s="12">
        <v>893</v>
      </c>
      <c r="L17" s="12">
        <v>80391</v>
      </c>
      <c r="N17" s="12">
        <v>928</v>
      </c>
      <c r="P17" s="12">
        <v>907</v>
      </c>
      <c r="R17" s="12">
        <v>83631</v>
      </c>
      <c r="T17" s="12">
        <v>936</v>
      </c>
      <c r="V17" s="12">
        <v>910</v>
      </c>
      <c r="X17" s="12">
        <v>83074</v>
      </c>
      <c r="Z17" s="183">
        <f>+T17-N17</f>
        <v>8</v>
      </c>
      <c r="AB17" s="183">
        <f>+V17-P17</f>
        <v>3</v>
      </c>
      <c r="AD17" s="183">
        <f>+X17-R17</f>
        <v>-557</v>
      </c>
    </row>
    <row r="18" spans="26:30" ht="15">
      <c r="Z18" s="182"/>
      <c r="AB18" s="182"/>
      <c r="AD18" s="184" t="s">
        <v>6</v>
      </c>
    </row>
    <row r="19" spans="2:30" ht="15">
      <c r="B19" s="2" t="s">
        <v>17</v>
      </c>
      <c r="G19" s="2" t="s">
        <v>6</v>
      </c>
      <c r="H19" s="2">
        <f>+H12+H13+H16+H17</f>
        <v>41351</v>
      </c>
      <c r="J19" s="2">
        <f>+J12+J13+J16+J17</f>
        <v>37553</v>
      </c>
      <c r="L19" s="2">
        <f>+L12+L13+L16+L17</f>
        <v>4807828</v>
      </c>
      <c r="M19" s="8"/>
      <c r="N19" s="25">
        <f>+N12+N13+N16+N17</f>
        <v>41294</v>
      </c>
      <c r="O19" s="8"/>
      <c r="P19" s="2">
        <f>+P12+P13+P16+P17</f>
        <v>38331</v>
      </c>
      <c r="Q19" s="8"/>
      <c r="R19" s="2">
        <f>+R12+R13+R16+R17</f>
        <v>4724516</v>
      </c>
      <c r="S19" s="8"/>
      <c r="T19" s="2">
        <f>+T12+T13+T16+T17</f>
        <v>41713</v>
      </c>
      <c r="U19" s="8"/>
      <c r="V19" s="2">
        <f>+V12+V13+V16+V17</f>
        <v>38469</v>
      </c>
      <c r="W19" s="8"/>
      <c r="X19" s="25">
        <f>+X12+X13+X16+X17</f>
        <v>4706232</v>
      </c>
      <c r="Y19" s="8"/>
      <c r="Z19" s="25">
        <f>+Z12+Z13+Z16+Z17</f>
        <v>419</v>
      </c>
      <c r="AB19" s="25">
        <f>+AB12+AB13+AB16+AB17</f>
        <v>138</v>
      </c>
      <c r="AC19" s="8"/>
      <c r="AD19" s="25">
        <f>+AD12+AD13+AD16+AD17</f>
        <v>-18284</v>
      </c>
    </row>
    <row r="20" spans="13:29" ht="15">
      <c r="M20" s="8"/>
      <c r="O20" s="8"/>
      <c r="Q20" s="8"/>
      <c r="R20" s="25" t="s">
        <v>6</v>
      </c>
      <c r="S20" s="8"/>
      <c r="U20" s="8"/>
      <c r="W20" s="8"/>
      <c r="Y20" s="8"/>
      <c r="AC20" s="8"/>
    </row>
    <row r="21" spans="2:30" ht="15">
      <c r="B21" s="25" t="s">
        <v>85</v>
      </c>
      <c r="H21" s="118" t="s">
        <v>6</v>
      </c>
      <c r="I21" s="119"/>
      <c r="J21" s="120">
        <v>136</v>
      </c>
      <c r="K21" s="119"/>
      <c r="L21" s="118" t="s">
        <v>6</v>
      </c>
      <c r="M21" s="121"/>
      <c r="N21" s="118" t="s">
        <v>6</v>
      </c>
      <c r="O21" s="121"/>
      <c r="P21" s="120">
        <v>136</v>
      </c>
      <c r="Q21" s="121"/>
      <c r="R21" s="118" t="s">
        <v>6</v>
      </c>
      <c r="S21" s="121"/>
      <c r="T21" s="118" t="s">
        <v>6</v>
      </c>
      <c r="U21" s="121"/>
      <c r="V21" s="120">
        <v>136</v>
      </c>
      <c r="W21" s="121"/>
      <c r="X21" s="118" t="s">
        <v>6</v>
      </c>
      <c r="Y21" s="121"/>
      <c r="Z21" s="118" t="s">
        <v>6</v>
      </c>
      <c r="AA21" s="119"/>
      <c r="AB21" s="120">
        <f>V21-P21</f>
        <v>0</v>
      </c>
      <c r="AC21" s="121"/>
      <c r="AD21" s="118" t="s">
        <v>6</v>
      </c>
    </row>
    <row r="22" spans="13:29" ht="15">
      <c r="M22" s="8"/>
      <c r="O22" s="8"/>
      <c r="Q22" s="8"/>
      <c r="S22" s="8"/>
      <c r="U22" s="8"/>
      <c r="W22" s="8"/>
      <c r="X22" s="2">
        <f>X18</f>
        <v>0</v>
      </c>
      <c r="Y22" s="8"/>
      <c r="AC22" s="8"/>
    </row>
    <row r="23" spans="2:30" ht="15">
      <c r="B23" s="2" t="s">
        <v>12</v>
      </c>
      <c r="H23" s="2">
        <f>H19</f>
        <v>41351</v>
      </c>
      <c r="J23" s="2">
        <f>J19+J21</f>
        <v>37689</v>
      </c>
      <c r="L23" s="2">
        <f>L19</f>
        <v>4807828</v>
      </c>
      <c r="M23" s="8"/>
      <c r="N23" s="2">
        <f>N19</f>
        <v>41294</v>
      </c>
      <c r="O23" s="8"/>
      <c r="P23" s="2">
        <f>P19+P21</f>
        <v>38467</v>
      </c>
      <c r="Q23" s="8"/>
      <c r="R23" s="2">
        <f>R19</f>
        <v>4724516</v>
      </c>
      <c r="S23" s="8"/>
      <c r="T23" s="2">
        <f>T19</f>
        <v>41713</v>
      </c>
      <c r="U23" s="8"/>
      <c r="V23" s="2">
        <f>V19+V21</f>
        <v>38605</v>
      </c>
      <c r="W23" s="8"/>
      <c r="X23" s="2">
        <f>X19</f>
        <v>4706232</v>
      </c>
      <c r="Y23" s="8"/>
      <c r="Z23" s="2">
        <f>Z19</f>
        <v>419</v>
      </c>
      <c r="AB23" s="2">
        <f>AB19+AB21</f>
        <v>138</v>
      </c>
      <c r="AC23" s="8"/>
      <c r="AD23" s="2">
        <f>AD19</f>
        <v>-18284</v>
      </c>
    </row>
    <row r="24" spans="13:29" ht="15">
      <c r="M24" s="8"/>
      <c r="O24" s="8"/>
      <c r="Q24" s="8"/>
      <c r="S24" s="8"/>
      <c r="U24" s="8"/>
      <c r="W24" s="8"/>
      <c r="Y24" s="8"/>
      <c r="AC24" s="8"/>
    </row>
    <row r="26" spans="2:30" ht="15" customHeight="1">
      <c r="B26" s="281" t="s">
        <v>102</v>
      </c>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3"/>
    </row>
    <row r="27" spans="2:30" ht="15" customHeight="1">
      <c r="B27" s="284"/>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6"/>
    </row>
    <row r="28" spans="2:30" ht="15" customHeight="1">
      <c r="B28" s="284"/>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6"/>
    </row>
    <row r="29" spans="2:30" ht="15" customHeight="1">
      <c r="B29" s="284"/>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6"/>
    </row>
    <row r="30" spans="2:30" ht="15" customHeight="1">
      <c r="B30" s="284"/>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6"/>
    </row>
    <row r="31" spans="2:30" ht="15" customHeight="1">
      <c r="B31" s="284"/>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2:30" ht="36.75" customHeight="1">
      <c r="B32" s="287"/>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9"/>
    </row>
    <row r="35" spans="2:30" ht="30.75" customHeight="1">
      <c r="B35" s="262" t="s">
        <v>86</v>
      </c>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4"/>
    </row>
    <row r="38" spans="1:30" ht="15">
      <c r="A38" s="20"/>
      <c r="B38" s="5"/>
      <c r="C38" s="7"/>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8.75">
      <c r="A39" s="6"/>
      <c r="B39" s="6"/>
      <c r="C39" s="1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256" ht="20.25">
      <c r="A40" s="21" t="s">
        <v>56</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92" t="s">
        <v>87</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6" t="s">
        <v>7</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
      <c r="B44" s="1"/>
      <c r="C44" s="1"/>
      <c r="D44" s="1"/>
      <c r="E44" s="1"/>
      <c r="F44" s="1"/>
      <c r="G44" s="1"/>
      <c r="H44" s="1"/>
      <c r="I44" s="1"/>
      <c r="J44" s="1"/>
      <c r="K44" s="1"/>
      <c r="L44" s="1"/>
      <c r="M44" s="1"/>
      <c r="N44" s="1"/>
      <c r="O44" s="1"/>
      <c r="P44" s="1"/>
      <c r="Q44" s="1"/>
      <c r="R44" s="1"/>
      <c r="S44" s="1"/>
      <c r="T44" s="1"/>
      <c r="U44" s="1"/>
      <c r="V44" s="1"/>
      <c r="W44" s="1"/>
      <c r="X44" s="1"/>
      <c r="Y44" s="1"/>
      <c r="Z44" s="17" t="s">
        <v>14</v>
      </c>
      <c r="AA44" s="17"/>
      <c r="AB44" s="17"/>
      <c r="AC44" s="1"/>
      <c r="AD44" s="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295" t="s">
        <v>2</v>
      </c>
      <c r="B45" s="296"/>
      <c r="C45" s="296"/>
      <c r="D45" s="296"/>
      <c r="E45" s="296"/>
      <c r="F45" s="296"/>
      <c r="G45" s="296"/>
      <c r="H45" s="297"/>
      <c r="I45" s="1"/>
      <c r="J45" s="1"/>
      <c r="K45" s="1"/>
      <c r="L45" s="1"/>
      <c r="M45" s="1"/>
      <c r="N45" s="1"/>
      <c r="O45" s="1"/>
      <c r="P45" s="1"/>
      <c r="Q45" s="1"/>
      <c r="R45" s="1"/>
      <c r="S45" s="1"/>
      <c r="T45" s="1"/>
      <c r="U45" s="1"/>
      <c r="V45" s="1"/>
      <c r="W45" s="1"/>
      <c r="X45" s="1"/>
      <c r="Y45" s="1"/>
      <c r="Z45" s="18" t="s">
        <v>15</v>
      </c>
      <c r="AA45" s="17"/>
      <c r="AB45" s="18" t="s">
        <v>11</v>
      </c>
      <c r="AC45" s="1"/>
      <c r="AD45" s="19" t="s">
        <v>9</v>
      </c>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292" t="s">
        <v>103</v>
      </c>
      <c r="B47" s="293"/>
      <c r="C47" s="293"/>
      <c r="D47" s="293"/>
      <c r="E47" s="293"/>
      <c r="F47" s="293"/>
      <c r="G47" s="293"/>
      <c r="H47" s="293"/>
      <c r="I47" s="293"/>
      <c r="J47" s="293"/>
      <c r="K47" s="293"/>
      <c r="L47" s="293"/>
      <c r="M47" s="293"/>
      <c r="N47" s="293"/>
      <c r="O47" s="293"/>
      <c r="P47" s="293"/>
      <c r="Q47" s="293"/>
      <c r="R47" s="293"/>
      <c r="S47" s="293"/>
      <c r="T47" s="293"/>
      <c r="U47" s="293"/>
      <c r="V47" s="293"/>
      <c r="W47" s="293"/>
      <c r="X47" s="294"/>
      <c r="Y47" s="1" t="s">
        <v>6</v>
      </c>
      <c r="Z47" s="1">
        <v>419</v>
      </c>
      <c r="AA47" s="1" t="s">
        <v>6</v>
      </c>
      <c r="AB47" s="1">
        <v>138</v>
      </c>
      <c r="AC47" s="1"/>
      <c r="AD47" s="10">
        <v>33277</v>
      </c>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0"/>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265" t="s">
        <v>53</v>
      </c>
      <c r="B49" s="290"/>
      <c r="C49" s="290"/>
      <c r="D49" s="290"/>
      <c r="E49" s="290"/>
      <c r="F49" s="290"/>
      <c r="G49" s="290"/>
      <c r="H49" s="291"/>
      <c r="I49" s="1"/>
      <c r="J49" s="1"/>
      <c r="K49" s="1"/>
      <c r="L49" s="1"/>
      <c r="M49" s="1"/>
      <c r="N49" s="1"/>
      <c r="O49" s="1"/>
      <c r="P49" s="1"/>
      <c r="Q49" s="1"/>
      <c r="R49" s="1"/>
      <c r="S49" s="1"/>
      <c r="T49" s="1"/>
      <c r="U49" s="1"/>
      <c r="V49" s="1"/>
      <c r="W49" s="1"/>
      <c r="X49" s="1"/>
      <c r="Y49" s="1"/>
      <c r="Z49" s="1"/>
      <c r="AA49" s="1"/>
      <c r="AB49" s="1"/>
      <c r="AC49" s="1"/>
      <c r="AD49" s="10"/>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
      <c r="B50"/>
      <c r="C50"/>
      <c r="D50"/>
      <c r="E50"/>
      <c r="F50"/>
      <c r="G50"/>
      <c r="H50"/>
      <c r="I50" s="1"/>
      <c r="J50" s="1"/>
      <c r="K50" s="1"/>
      <c r="L50" s="1"/>
      <c r="M50" s="1"/>
      <c r="N50" s="1"/>
      <c r="O50" s="1"/>
      <c r="P50" s="1"/>
      <c r="Q50" s="1"/>
      <c r="R50" s="1"/>
      <c r="S50" s="1"/>
      <c r="T50" s="1"/>
      <c r="U50" s="1"/>
      <c r="V50" s="1"/>
      <c r="W50" s="1"/>
      <c r="X50" s="1"/>
      <c r="Y50" s="1"/>
      <c r="Z50" s="1"/>
      <c r="AA50" s="1"/>
      <c r="AB50" s="1"/>
      <c r="AC50" s="1"/>
      <c r="AD50" s="10"/>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26" customHeight="1">
      <c r="A51" s="274" t="s">
        <v>95</v>
      </c>
      <c r="B51" s="269"/>
      <c r="C51" s="269"/>
      <c r="D51" s="269"/>
      <c r="E51" s="269"/>
      <c r="F51" s="269"/>
      <c r="G51" s="269"/>
      <c r="H51" s="269"/>
      <c r="I51" s="269"/>
      <c r="J51" s="269"/>
      <c r="K51" s="269"/>
      <c r="L51" s="269"/>
      <c r="M51" s="269"/>
      <c r="N51" s="269"/>
      <c r="O51" s="269"/>
      <c r="P51" s="269"/>
      <c r="Q51" s="269"/>
      <c r="R51" s="269"/>
      <c r="S51" s="269"/>
      <c r="T51" s="269"/>
      <c r="U51" s="269"/>
      <c r="V51" s="269"/>
      <c r="W51" s="269"/>
      <c r="X51" s="270"/>
      <c r="Y51" s="1"/>
      <c r="Z51" s="1"/>
      <c r="AA51" s="1"/>
      <c r="AB51" s="1"/>
      <c r="AC51" s="1"/>
      <c r="AD51" s="10"/>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2.75" customHeight="1">
      <c r="A52" s="179"/>
      <c r="B52" s="180"/>
      <c r="C52" s="180"/>
      <c r="D52" s="180"/>
      <c r="E52" s="180"/>
      <c r="F52" s="180"/>
      <c r="G52" s="180"/>
      <c r="H52" s="180"/>
      <c r="I52" s="180"/>
      <c r="J52" s="180"/>
      <c r="K52" s="180"/>
      <c r="L52" s="180"/>
      <c r="M52" s="180"/>
      <c r="N52" s="180"/>
      <c r="O52" s="180"/>
      <c r="P52" s="180"/>
      <c r="Q52" s="180"/>
      <c r="R52" s="180"/>
      <c r="S52" s="180"/>
      <c r="T52" s="180"/>
      <c r="U52" s="180"/>
      <c r="V52" s="180"/>
      <c r="W52" s="180"/>
      <c r="X52" s="181"/>
      <c r="Y52" s="1"/>
      <c r="Z52" s="1"/>
      <c r="AA52" s="1"/>
      <c r="AB52" s="1"/>
      <c r="AC52" s="1"/>
      <c r="AD52" s="10"/>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63.75" customHeight="1">
      <c r="A53" s="261" t="s">
        <v>107</v>
      </c>
      <c r="B53" s="259"/>
      <c r="C53" s="259"/>
      <c r="D53" s="259"/>
      <c r="E53" s="259"/>
      <c r="F53" s="259"/>
      <c r="G53" s="259"/>
      <c r="H53" s="259"/>
      <c r="I53" s="259"/>
      <c r="J53" s="259"/>
      <c r="K53" s="259"/>
      <c r="L53" s="259"/>
      <c r="M53" s="259"/>
      <c r="N53" s="259"/>
      <c r="O53" s="259"/>
      <c r="P53" s="259"/>
      <c r="Q53" s="259"/>
      <c r="R53" s="259"/>
      <c r="S53" s="259"/>
      <c r="T53" s="259"/>
      <c r="U53" s="259"/>
      <c r="V53" s="259"/>
      <c r="W53" s="259"/>
      <c r="X53" s="260"/>
      <c r="Y53" s="1"/>
      <c r="Z53" s="1"/>
      <c r="AA53" s="1"/>
      <c r="AB53" s="1"/>
      <c r="AC53" s="1"/>
      <c r="AD53" s="10"/>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4"/>
      <c r="B54" s="15"/>
      <c r="C54" s="15"/>
      <c r="D54" s="15"/>
      <c r="E54" s="15"/>
      <c r="F54" s="15"/>
      <c r="G54" s="15"/>
      <c r="H54" s="15"/>
      <c r="I54" s="15"/>
      <c r="J54" s="15"/>
      <c r="K54" s="15"/>
      <c r="L54" s="15"/>
      <c r="M54" s="15"/>
      <c r="N54" s="15"/>
      <c r="O54" s="15"/>
      <c r="P54" s="15"/>
      <c r="Q54" s="15"/>
      <c r="R54" s="15"/>
      <c r="S54" s="15"/>
      <c r="T54" s="15"/>
      <c r="U54" s="15"/>
      <c r="V54" s="15"/>
      <c r="W54" s="15"/>
      <c r="X54" s="15"/>
      <c r="Y54" s="1"/>
      <c r="Z54" s="1"/>
      <c r="AA54" s="1"/>
      <c r="AB54" s="1"/>
      <c r="AC54" s="1"/>
      <c r="AD54" s="10"/>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265" t="s">
        <v>54</v>
      </c>
      <c r="B55" s="290"/>
      <c r="C55" s="290"/>
      <c r="D55" s="290"/>
      <c r="E55" s="290"/>
      <c r="F55" s="290"/>
      <c r="G55" s="290"/>
      <c r="H55" s="291"/>
      <c r="I55" s="1"/>
      <c r="J55" s="1"/>
      <c r="K55" s="1"/>
      <c r="L55" s="1"/>
      <c r="M55" s="1"/>
      <c r="N55" s="1"/>
      <c r="O55" s="1"/>
      <c r="P55" s="1"/>
      <c r="Q55" s="1"/>
      <c r="R55" s="1"/>
      <c r="S55" s="1"/>
      <c r="T55" s="1"/>
      <c r="U55" s="1"/>
      <c r="V55" s="1"/>
      <c r="W55" s="1"/>
      <c r="X55" s="1"/>
      <c r="Y55" s="1"/>
      <c r="Z55" s="1"/>
      <c r="AA55" s="1"/>
      <c r="AB55" s="1"/>
      <c r="AC55" s="1"/>
      <c r="AD55" s="10"/>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20.25">
      <c r="A56" s="1"/>
      <c r="B56"/>
      <c r="C56"/>
      <c r="D56"/>
      <c r="E56"/>
      <c r="F56"/>
      <c r="G56"/>
      <c r="H56"/>
      <c r="I56" s="1"/>
      <c r="J56" s="1"/>
      <c r="K56" s="1"/>
      <c r="L56" s="1"/>
      <c r="M56" s="1"/>
      <c r="N56" s="1"/>
      <c r="O56" s="1"/>
      <c r="P56" s="1"/>
      <c r="Q56" s="1"/>
      <c r="R56" s="1"/>
      <c r="S56" s="1"/>
      <c r="T56" s="1"/>
      <c r="U56" s="1"/>
      <c r="V56" s="1"/>
      <c r="W56" s="1"/>
      <c r="X56" s="1"/>
      <c r="Y56" s="1"/>
      <c r="Z56" s="1"/>
      <c r="AA56" s="1"/>
      <c r="AB56" s="1"/>
      <c r="AC56" s="1"/>
      <c r="AD56" s="10"/>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93.75" customHeight="1">
      <c r="A57" s="274" t="s">
        <v>104</v>
      </c>
      <c r="B57" s="275"/>
      <c r="C57" s="275"/>
      <c r="D57" s="275"/>
      <c r="E57" s="275"/>
      <c r="F57" s="275"/>
      <c r="G57" s="275"/>
      <c r="H57" s="275"/>
      <c r="I57" s="275"/>
      <c r="J57" s="275"/>
      <c r="K57" s="275"/>
      <c r="L57" s="275"/>
      <c r="M57" s="275"/>
      <c r="N57" s="275"/>
      <c r="O57" s="275"/>
      <c r="P57" s="275"/>
      <c r="Q57" s="275"/>
      <c r="R57" s="275"/>
      <c r="S57" s="275"/>
      <c r="T57" s="275"/>
      <c r="U57" s="275"/>
      <c r="V57" s="275"/>
      <c r="W57" s="275"/>
      <c r="X57" s="276"/>
      <c r="Y57" s="1"/>
      <c r="Z57" s="1"/>
      <c r="AA57" s="1"/>
      <c r="AB57" s="1"/>
      <c r="AC57" s="1"/>
      <c r="AD57" s="10"/>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0"/>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c r="A59" s="277" t="s">
        <v>55</v>
      </c>
      <c r="B59" s="278"/>
      <c r="C59" s="278"/>
      <c r="D59" s="278"/>
      <c r="E59" s="278"/>
      <c r="F59" s="278"/>
      <c r="G59" s="278"/>
      <c r="H59" s="278"/>
      <c r="I59" s="279"/>
      <c r="J59" s="280"/>
      <c r="K59" s="1"/>
      <c r="L59" s="1"/>
      <c r="M59" s="1"/>
      <c r="N59" s="1"/>
      <c r="O59" s="1"/>
      <c r="P59" s="1"/>
      <c r="Q59" s="1"/>
      <c r="R59" s="1"/>
      <c r="S59" s="1"/>
      <c r="T59" s="1"/>
      <c r="U59" s="1"/>
      <c r="V59" s="1"/>
      <c r="W59" s="1"/>
      <c r="X59" s="1"/>
      <c r="Y59" s="1"/>
      <c r="Z59" s="1"/>
      <c r="AA59" s="1"/>
      <c r="AB59" s="1"/>
      <c r="AC59" s="1"/>
      <c r="AD59" s="1"/>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c r="A60" s="1" t="s">
        <v>6</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75" customHeight="1">
      <c r="A61" s="274" t="s">
        <v>96</v>
      </c>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6"/>
      <c r="Z61" s="1"/>
      <c r="AA61" s="1"/>
      <c r="AB61" s="1"/>
      <c r="AC61" s="1"/>
      <c r="AD61" s="1"/>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c r="A62" s="1" t="s">
        <v>6</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c r="A63" s="20"/>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c r="A64" s="28" t="s">
        <v>44</v>
      </c>
      <c r="B64" s="29"/>
      <c r="C64" s="29"/>
      <c r="D64" s="29"/>
      <c r="E64" s="29"/>
      <c r="F64" s="29"/>
      <c r="G64" s="29"/>
      <c r="H64" s="29"/>
      <c r="I64" s="29"/>
      <c r="J64" s="29"/>
      <c r="K64" s="29"/>
      <c r="L64" s="29"/>
      <c r="M64" s="29"/>
      <c r="N64" s="29"/>
      <c r="O64" s="29"/>
      <c r="P64" s="29"/>
      <c r="Q64" s="29"/>
      <c r="R64" s="29"/>
      <c r="S64" s="29"/>
      <c r="T64" s="29"/>
      <c r="U64" s="29"/>
      <c r="V64" s="29"/>
      <c r="W64" s="29"/>
      <c r="X64" s="29"/>
      <c r="Y64" s="6"/>
      <c r="Z64" s="6"/>
      <c r="AA64" s="6"/>
      <c r="AB64" s="6"/>
      <c r="AC64" s="6"/>
      <c r="AD64" s="6"/>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c r="A65" s="193" t="s">
        <v>88</v>
      </c>
      <c r="B65" s="29"/>
      <c r="C65" s="29"/>
      <c r="D65" s="29"/>
      <c r="E65" s="29"/>
      <c r="F65" s="29"/>
      <c r="G65" s="29"/>
      <c r="H65" s="29"/>
      <c r="I65" s="29"/>
      <c r="J65" s="29"/>
      <c r="K65" s="29"/>
      <c r="L65" s="29"/>
      <c r="M65" s="29"/>
      <c r="N65" s="29"/>
      <c r="O65" s="29"/>
      <c r="P65" s="29"/>
      <c r="Q65" s="29"/>
      <c r="R65" s="29"/>
      <c r="S65" s="29"/>
      <c r="T65" s="29"/>
      <c r="U65" s="29"/>
      <c r="V65" s="29"/>
      <c r="W65" s="29"/>
      <c r="X65" s="29"/>
      <c r="Y65" s="6"/>
      <c r="Z65" s="6"/>
      <c r="AA65" s="6"/>
      <c r="AB65" s="6"/>
      <c r="AC65" s="6"/>
      <c r="AD65" s="6"/>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0.25">
      <c r="A66" s="271" t="s">
        <v>7</v>
      </c>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0.25">
      <c r="A67" s="31"/>
      <c r="B67" s="32"/>
      <c r="C67" s="32"/>
      <c r="D67" s="32"/>
      <c r="E67" s="32"/>
      <c r="F67" s="32"/>
      <c r="G67" s="32"/>
      <c r="H67" s="32"/>
      <c r="I67" s="32"/>
      <c r="J67" s="32"/>
      <c r="K67" s="32"/>
      <c r="L67" s="32"/>
      <c r="M67" s="32"/>
      <c r="N67" s="32"/>
      <c r="O67" s="32"/>
      <c r="P67" s="32"/>
      <c r="Q67" s="32"/>
      <c r="R67" s="32"/>
      <c r="S67" s="32"/>
      <c r="T67" s="32"/>
      <c r="U67" s="32"/>
      <c r="V67" s="32"/>
      <c r="W67" s="32"/>
      <c r="X67" s="32"/>
      <c r="Y67" s="32"/>
      <c r="Z67" s="39" t="s">
        <v>4</v>
      </c>
      <c r="AA67" s="32"/>
      <c r="AB67" s="32"/>
      <c r="AC67" s="32"/>
      <c r="AD67" s="32"/>
      <c r="AE67" s="3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 r="A68" s="30"/>
      <c r="B68" s="6"/>
      <c r="C68" s="6"/>
      <c r="D68" s="6"/>
      <c r="E68" s="6"/>
      <c r="F68" s="6"/>
      <c r="G68" s="6"/>
      <c r="H68" s="6"/>
      <c r="I68" s="6"/>
      <c r="J68" s="6"/>
      <c r="K68" s="6"/>
      <c r="L68" s="6"/>
      <c r="M68" s="6"/>
      <c r="N68" s="6"/>
      <c r="O68" s="6"/>
      <c r="P68" s="6"/>
      <c r="Q68" s="6"/>
      <c r="R68" s="6"/>
      <c r="S68" s="6"/>
      <c r="T68" s="6"/>
      <c r="U68" s="6"/>
      <c r="V68" s="6"/>
      <c r="W68" s="6"/>
      <c r="X68" s="6"/>
      <c r="Y68" s="22"/>
      <c r="Z68" s="40" t="s">
        <v>3</v>
      </c>
      <c r="AA68" s="23"/>
      <c r="AB68" s="34" t="s">
        <v>11</v>
      </c>
      <c r="AC68" s="1"/>
      <c r="AD68" s="34" t="s">
        <v>9</v>
      </c>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30" ht="18">
      <c r="A69" s="196" t="s">
        <v>112</v>
      </c>
      <c r="B69" s="1"/>
      <c r="C69" s="1"/>
      <c r="D69" s="1"/>
      <c r="E69" s="1"/>
      <c r="F69" s="1"/>
      <c r="G69" s="1"/>
      <c r="H69" s="1"/>
      <c r="I69" s="1"/>
      <c r="J69" s="1"/>
      <c r="K69" s="1"/>
      <c r="L69" s="1"/>
      <c r="M69" s="1"/>
      <c r="N69" s="1"/>
      <c r="O69" s="1"/>
      <c r="P69" s="1"/>
      <c r="Q69" s="1"/>
      <c r="R69" s="1"/>
      <c r="S69" s="1"/>
      <c r="T69" s="1"/>
      <c r="U69" s="1"/>
      <c r="V69" s="1"/>
      <c r="W69" s="1"/>
      <c r="X69" s="1"/>
      <c r="Y69" s="1" t="s">
        <v>6</v>
      </c>
      <c r="Z69" s="24">
        <v>0</v>
      </c>
      <c r="AA69" s="1"/>
      <c r="AB69" s="1">
        <v>0</v>
      </c>
      <c r="AD69" s="38">
        <v>-51525</v>
      </c>
    </row>
    <row r="70" spans="1:30" ht="18">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25" ht="54" customHeight="1">
      <c r="A71" s="268" t="s">
        <v>79</v>
      </c>
      <c r="B71" s="269"/>
      <c r="C71" s="269"/>
      <c r="D71" s="269"/>
      <c r="E71" s="269"/>
      <c r="F71" s="269"/>
      <c r="G71" s="269"/>
      <c r="H71" s="269"/>
      <c r="I71" s="269"/>
      <c r="J71" s="269"/>
      <c r="K71" s="269"/>
      <c r="L71" s="269"/>
      <c r="M71" s="269"/>
      <c r="N71" s="269"/>
      <c r="O71" s="269"/>
      <c r="P71" s="269"/>
      <c r="Q71" s="269"/>
      <c r="R71" s="269"/>
      <c r="S71" s="269"/>
      <c r="T71" s="269"/>
      <c r="U71" s="269"/>
      <c r="V71" s="269"/>
      <c r="W71" s="269"/>
      <c r="X71" s="270"/>
      <c r="Y71" s="1"/>
    </row>
    <row r="72" spans="1:25" ht="18.75" customHeight="1">
      <c r="A72" s="179"/>
      <c r="B72" s="180"/>
      <c r="C72" s="180"/>
      <c r="D72" s="180"/>
      <c r="E72" s="180"/>
      <c r="F72" s="180"/>
      <c r="G72" s="180"/>
      <c r="H72" s="180"/>
      <c r="I72" s="180"/>
      <c r="J72" s="180"/>
      <c r="K72" s="180"/>
      <c r="L72" s="180"/>
      <c r="M72" s="180"/>
      <c r="N72" s="180"/>
      <c r="O72" s="180"/>
      <c r="P72" s="180"/>
      <c r="Q72" s="180"/>
      <c r="R72" s="180"/>
      <c r="S72" s="180"/>
      <c r="T72" s="180"/>
      <c r="U72" s="180"/>
      <c r="V72" s="180"/>
      <c r="W72" s="180"/>
      <c r="X72" s="181"/>
      <c r="Y72" s="1"/>
    </row>
    <row r="73" spans="1:25" ht="22.5" customHeight="1">
      <c r="A73" s="261" t="s">
        <v>82</v>
      </c>
      <c r="B73" s="259"/>
      <c r="C73" s="259"/>
      <c r="D73" s="259"/>
      <c r="E73" s="259"/>
      <c r="F73" s="259"/>
      <c r="G73" s="259"/>
      <c r="H73" s="259"/>
      <c r="I73" s="259"/>
      <c r="J73" s="259"/>
      <c r="K73" s="259"/>
      <c r="L73" s="259"/>
      <c r="M73" s="259"/>
      <c r="N73" s="259"/>
      <c r="O73" s="259"/>
      <c r="P73" s="259"/>
      <c r="Q73" s="259"/>
      <c r="R73" s="259"/>
      <c r="S73" s="259"/>
      <c r="T73" s="259"/>
      <c r="U73" s="259"/>
      <c r="V73" s="259"/>
      <c r="W73" s="259"/>
      <c r="X73" s="260"/>
      <c r="Y73" s="1"/>
    </row>
    <row r="74" spans="1:25" ht="15" customHeight="1">
      <c r="A74" s="187"/>
      <c r="B74" s="188"/>
      <c r="C74" s="188"/>
      <c r="D74" s="188"/>
      <c r="E74" s="188"/>
      <c r="F74" s="188"/>
      <c r="G74" s="188"/>
      <c r="H74" s="188"/>
      <c r="I74" s="188"/>
      <c r="J74" s="188"/>
      <c r="K74" s="188"/>
      <c r="L74" s="188"/>
      <c r="M74" s="188"/>
      <c r="N74" s="188"/>
      <c r="O74" s="188"/>
      <c r="P74" s="188"/>
      <c r="Q74" s="188"/>
      <c r="R74" s="188"/>
      <c r="S74" s="188"/>
      <c r="T74" s="188"/>
      <c r="U74" s="188"/>
      <c r="V74" s="188"/>
      <c r="W74" s="188"/>
      <c r="X74" s="189"/>
      <c r="Y74" s="1"/>
    </row>
    <row r="75" spans="1:25" ht="59.25" customHeight="1">
      <c r="A75" s="258" t="s">
        <v>106</v>
      </c>
      <c r="B75" s="259"/>
      <c r="C75" s="259"/>
      <c r="D75" s="259"/>
      <c r="E75" s="259"/>
      <c r="F75" s="259"/>
      <c r="G75" s="259"/>
      <c r="H75" s="259"/>
      <c r="I75" s="259"/>
      <c r="J75" s="259"/>
      <c r="K75" s="259"/>
      <c r="L75" s="259"/>
      <c r="M75" s="259"/>
      <c r="N75" s="259"/>
      <c r="O75" s="259"/>
      <c r="P75" s="259"/>
      <c r="Q75" s="259"/>
      <c r="R75" s="259"/>
      <c r="S75" s="259"/>
      <c r="T75" s="259"/>
      <c r="U75" s="259"/>
      <c r="V75" s="259"/>
      <c r="W75" s="259"/>
      <c r="X75" s="260"/>
      <c r="Y75" s="1"/>
    </row>
    <row r="76" spans="1:25" ht="15" customHeight="1">
      <c r="A76" s="179"/>
      <c r="B76" s="180"/>
      <c r="C76" s="180"/>
      <c r="D76" s="180"/>
      <c r="E76" s="180"/>
      <c r="F76" s="180"/>
      <c r="G76" s="180"/>
      <c r="H76" s="180"/>
      <c r="I76" s="180"/>
      <c r="J76" s="180"/>
      <c r="K76" s="180"/>
      <c r="L76" s="180"/>
      <c r="M76" s="180"/>
      <c r="N76" s="180"/>
      <c r="O76" s="180"/>
      <c r="P76" s="180"/>
      <c r="Q76" s="180"/>
      <c r="R76" s="180"/>
      <c r="S76" s="180"/>
      <c r="T76" s="180"/>
      <c r="U76" s="180"/>
      <c r="V76" s="180"/>
      <c r="W76" s="180"/>
      <c r="X76" s="181"/>
      <c r="Y76" s="1"/>
    </row>
    <row r="77" spans="1:25" ht="26.25" customHeight="1">
      <c r="A77" s="261" t="s">
        <v>83</v>
      </c>
      <c r="B77" s="259"/>
      <c r="C77" s="259"/>
      <c r="D77" s="259"/>
      <c r="E77" s="259"/>
      <c r="F77" s="259"/>
      <c r="G77" s="259"/>
      <c r="H77" s="259"/>
      <c r="I77" s="259"/>
      <c r="J77" s="259"/>
      <c r="K77" s="259"/>
      <c r="L77" s="259"/>
      <c r="M77" s="259"/>
      <c r="N77" s="259"/>
      <c r="O77" s="259"/>
      <c r="P77" s="259"/>
      <c r="Q77" s="259"/>
      <c r="R77" s="259"/>
      <c r="S77" s="259"/>
      <c r="T77" s="259"/>
      <c r="U77" s="259"/>
      <c r="V77" s="259"/>
      <c r="W77" s="259"/>
      <c r="X77" s="260"/>
      <c r="Y77" s="1"/>
    </row>
    <row r="78" spans="1:25" ht="15" customHeight="1">
      <c r="A78" s="187"/>
      <c r="B78" s="188"/>
      <c r="C78" s="188"/>
      <c r="D78" s="188"/>
      <c r="E78" s="188"/>
      <c r="F78" s="188"/>
      <c r="G78" s="188"/>
      <c r="H78" s="188"/>
      <c r="I78" s="188"/>
      <c r="J78" s="188"/>
      <c r="K78" s="188"/>
      <c r="L78" s="188"/>
      <c r="M78" s="188"/>
      <c r="N78" s="188"/>
      <c r="O78" s="188"/>
      <c r="P78" s="188"/>
      <c r="Q78" s="188"/>
      <c r="R78" s="188"/>
      <c r="S78" s="188"/>
      <c r="T78" s="188"/>
      <c r="U78" s="188"/>
      <c r="V78" s="188"/>
      <c r="W78" s="188"/>
      <c r="X78" s="189"/>
      <c r="Y78" s="1"/>
    </row>
    <row r="79" spans="1:25" ht="54" customHeight="1">
      <c r="A79" s="258" t="s">
        <v>97</v>
      </c>
      <c r="B79" s="259"/>
      <c r="C79" s="259"/>
      <c r="D79" s="259"/>
      <c r="E79" s="259"/>
      <c r="F79" s="259"/>
      <c r="G79" s="259"/>
      <c r="H79" s="259"/>
      <c r="I79" s="259"/>
      <c r="J79" s="259"/>
      <c r="K79" s="259"/>
      <c r="L79" s="259"/>
      <c r="M79" s="259"/>
      <c r="N79" s="259"/>
      <c r="O79" s="259"/>
      <c r="P79" s="259"/>
      <c r="Q79" s="259"/>
      <c r="R79" s="259"/>
      <c r="S79" s="259"/>
      <c r="T79" s="259"/>
      <c r="U79" s="259"/>
      <c r="V79" s="259"/>
      <c r="W79" s="259"/>
      <c r="X79" s="260"/>
      <c r="Y79" s="1"/>
    </row>
    <row r="80" spans="1:25" ht="13.5" customHeight="1">
      <c r="A80" s="187"/>
      <c r="B80" s="188"/>
      <c r="C80" s="188"/>
      <c r="D80" s="188"/>
      <c r="E80" s="188"/>
      <c r="F80" s="188"/>
      <c r="G80" s="188"/>
      <c r="H80" s="188"/>
      <c r="I80" s="188"/>
      <c r="J80" s="188"/>
      <c r="K80" s="188"/>
      <c r="L80" s="188"/>
      <c r="M80" s="188"/>
      <c r="N80" s="188"/>
      <c r="O80" s="188"/>
      <c r="P80" s="188"/>
      <c r="Q80" s="188"/>
      <c r="R80" s="188"/>
      <c r="S80" s="188"/>
      <c r="T80" s="188"/>
      <c r="U80" s="188"/>
      <c r="V80" s="188"/>
      <c r="W80" s="188"/>
      <c r="X80" s="189"/>
      <c r="Y80" s="1"/>
    </row>
    <row r="81" spans="1:25" ht="24" customHeight="1">
      <c r="A81" s="261" t="s">
        <v>84</v>
      </c>
      <c r="B81" s="259"/>
      <c r="C81" s="259"/>
      <c r="D81" s="259"/>
      <c r="E81" s="259"/>
      <c r="F81" s="259"/>
      <c r="G81" s="259"/>
      <c r="H81" s="259"/>
      <c r="I81" s="259"/>
      <c r="J81" s="259"/>
      <c r="K81" s="259"/>
      <c r="L81" s="259"/>
      <c r="M81" s="259"/>
      <c r="N81" s="259"/>
      <c r="O81" s="259"/>
      <c r="P81" s="259"/>
      <c r="Q81" s="259"/>
      <c r="R81" s="259"/>
      <c r="S81" s="259"/>
      <c r="T81" s="259"/>
      <c r="U81" s="259"/>
      <c r="V81" s="259"/>
      <c r="W81" s="259"/>
      <c r="X81" s="260"/>
      <c r="Y81" s="1"/>
    </row>
    <row r="82" spans="1:25" ht="20.25" customHeight="1">
      <c r="A82" s="187"/>
      <c r="B82" s="188"/>
      <c r="C82" s="188"/>
      <c r="D82" s="188"/>
      <c r="E82" s="188"/>
      <c r="F82" s="188"/>
      <c r="G82" s="188"/>
      <c r="H82" s="188"/>
      <c r="I82" s="188"/>
      <c r="J82" s="188"/>
      <c r="K82" s="188"/>
      <c r="L82" s="188"/>
      <c r="M82" s="188"/>
      <c r="N82" s="188"/>
      <c r="O82" s="188"/>
      <c r="P82" s="188"/>
      <c r="Q82" s="188"/>
      <c r="R82" s="188"/>
      <c r="S82" s="188"/>
      <c r="T82" s="188"/>
      <c r="U82" s="188"/>
      <c r="V82" s="188"/>
      <c r="W82" s="188"/>
      <c r="X82" s="189"/>
      <c r="Y82" s="1"/>
    </row>
    <row r="83" spans="1:25" ht="101.25" customHeight="1">
      <c r="A83" s="261" t="s">
        <v>105</v>
      </c>
      <c r="B83" s="259"/>
      <c r="C83" s="259"/>
      <c r="D83" s="259"/>
      <c r="E83" s="259"/>
      <c r="F83" s="259"/>
      <c r="G83" s="259"/>
      <c r="H83" s="259"/>
      <c r="I83" s="259"/>
      <c r="J83" s="259"/>
      <c r="K83" s="259"/>
      <c r="L83" s="259"/>
      <c r="M83" s="259"/>
      <c r="N83" s="259"/>
      <c r="O83" s="259"/>
      <c r="P83" s="259"/>
      <c r="Q83" s="259"/>
      <c r="R83" s="259"/>
      <c r="S83" s="259"/>
      <c r="T83" s="259"/>
      <c r="U83" s="259"/>
      <c r="V83" s="259"/>
      <c r="W83" s="259"/>
      <c r="X83" s="260"/>
      <c r="Y83" s="1"/>
    </row>
    <row r="84" spans="1:30" ht="18">
      <c r="A84" s="14"/>
      <c r="B84" s="1"/>
      <c r="C84" s="1"/>
      <c r="D84" s="1"/>
      <c r="E84" s="1"/>
      <c r="F84" s="1"/>
      <c r="G84" s="1"/>
      <c r="H84" s="1"/>
      <c r="I84" s="1"/>
      <c r="J84" s="1"/>
      <c r="K84" s="1"/>
      <c r="L84" s="1"/>
      <c r="M84" s="1"/>
      <c r="N84" s="1"/>
      <c r="O84" s="1"/>
      <c r="P84" s="1"/>
      <c r="Q84" s="1"/>
      <c r="R84" s="1"/>
      <c r="S84" s="1"/>
      <c r="T84" s="1"/>
      <c r="U84" s="1"/>
      <c r="V84" s="1"/>
      <c r="W84" s="1"/>
      <c r="X84" s="1"/>
      <c r="Y84" s="1"/>
      <c r="Z84" s="35"/>
      <c r="AB84" s="35"/>
      <c r="AD84" s="35"/>
    </row>
    <row r="85" spans="1:256" ht="18">
      <c r="A85" s="265" t="s">
        <v>113</v>
      </c>
      <c r="B85" s="266"/>
      <c r="C85" s="266"/>
      <c r="D85" s="266"/>
      <c r="E85" s="266"/>
      <c r="F85" s="266"/>
      <c r="G85" s="266"/>
      <c r="H85" s="266"/>
      <c r="I85" s="266"/>
      <c r="J85" s="266"/>
      <c r="K85" s="266"/>
      <c r="L85" s="266"/>
      <c r="M85" s="266"/>
      <c r="N85" s="266"/>
      <c r="O85" s="266"/>
      <c r="P85" s="266"/>
      <c r="Q85" s="266"/>
      <c r="R85" s="266"/>
      <c r="S85" s="266"/>
      <c r="T85" s="266"/>
      <c r="U85" s="266"/>
      <c r="V85" s="266"/>
      <c r="W85" s="266"/>
      <c r="X85" s="267"/>
      <c r="Y85" s="1" t="s">
        <v>6</v>
      </c>
      <c r="Z85" s="24">
        <f>SUM(Z47:Z69)</f>
        <v>419</v>
      </c>
      <c r="AA85" s="1">
        <f>SUM(AA47:AA69)</f>
        <v>0</v>
      </c>
      <c r="AB85" s="24">
        <f>SUM(AB47:AB69)</f>
        <v>138</v>
      </c>
      <c r="AC85" s="1">
        <f>SUM(AC47:AC69)</f>
        <v>0</v>
      </c>
      <c r="AD85" s="191">
        <f>SUM(AD47:AD69)</f>
        <v>-18248</v>
      </c>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30" ht="1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2:30" ht="18">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8">
      <c r="A91" s="1"/>
      <c r="B91" s="1"/>
      <c r="C91" s="1"/>
      <c r="D91" s="1"/>
      <c r="E91" s="1"/>
      <c r="F91" s="1"/>
      <c r="G91" s="1"/>
      <c r="H91" s="1"/>
      <c r="I91" s="1"/>
      <c r="J91" s="1"/>
      <c r="K91" s="1"/>
      <c r="L91" s="1"/>
      <c r="M91" s="1"/>
      <c r="N91" s="1"/>
      <c r="O91" s="1"/>
      <c r="P91" s="1"/>
      <c r="Q91" s="1"/>
      <c r="R91" s="1"/>
      <c r="S91" s="1"/>
      <c r="T91" s="1"/>
      <c r="U91" s="1"/>
      <c r="V91" s="1"/>
      <c r="W91" s="1"/>
      <c r="X91" s="1"/>
      <c r="Y91" s="1"/>
      <c r="Z91" s="13"/>
      <c r="AA91" s="1"/>
      <c r="AB91" s="13"/>
      <c r="AC91" s="1"/>
      <c r="AD91" s="1"/>
    </row>
    <row r="92" spans="1:30" ht="1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256" ht="20.25">
      <c r="A96" s="20"/>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30"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sheetData>
  <mergeCells count="20">
    <mergeCell ref="A77:X77"/>
    <mergeCell ref="A81:X81"/>
    <mergeCell ref="A75:X75"/>
    <mergeCell ref="B26:AD32"/>
    <mergeCell ref="A49:H49"/>
    <mergeCell ref="A51:X51"/>
    <mergeCell ref="A55:H55"/>
    <mergeCell ref="A47:X47"/>
    <mergeCell ref="A45:H45"/>
    <mergeCell ref="A53:X53"/>
    <mergeCell ref="A79:X79"/>
    <mergeCell ref="A83:X83"/>
    <mergeCell ref="B35:AD35"/>
    <mergeCell ref="A85:X85"/>
    <mergeCell ref="A71:X71"/>
    <mergeCell ref="A66:AE66"/>
    <mergeCell ref="A57:X57"/>
    <mergeCell ref="A61:Y61"/>
    <mergeCell ref="A59:J59"/>
    <mergeCell ref="A73:X73"/>
  </mergeCells>
  <printOptions/>
  <pageMargins left="0.75" right="0.75" top="1" bottom="1" header="0.5" footer="0.5"/>
  <pageSetup horizontalDpi="600" verticalDpi="600" orientation="landscape" scale="55" r:id="rId1"/>
  <rowBreaks count="2" manualBreakCount="2">
    <brk id="38" max="30" man="1"/>
    <brk id="63" max="30" man="1"/>
  </rowBreaks>
</worksheet>
</file>

<file path=xl/worksheets/sheet3.xml><?xml version="1.0" encoding="utf-8"?>
<worksheet xmlns="http://schemas.openxmlformats.org/spreadsheetml/2006/main" xmlns:r="http://schemas.openxmlformats.org/officeDocument/2006/relationships">
  <dimension ref="A12:AL72"/>
  <sheetViews>
    <sheetView workbookViewId="0" topLeftCell="G1">
      <selection activeCell="R31" sqref="R31"/>
    </sheetView>
  </sheetViews>
  <sheetFormatPr defaultColWidth="9.140625" defaultRowHeight="12.75"/>
  <cols>
    <col min="1" max="1" width="3.00390625" style="125" customWidth="1"/>
    <col min="2" max="5" width="9.140625" style="125" customWidth="1"/>
    <col min="6" max="6" width="11.140625" style="125" customWidth="1"/>
    <col min="7" max="7" width="3.140625" style="125" customWidth="1"/>
    <col min="8" max="8" width="12.8515625" style="125" customWidth="1"/>
    <col min="9" max="9" width="2.140625" style="125" customWidth="1"/>
    <col min="10" max="10" width="13.57421875" style="125" customWidth="1"/>
    <col min="11" max="11" width="2.140625" style="125" customWidth="1"/>
    <col min="12" max="12" width="14.8515625" style="125" customWidth="1"/>
    <col min="13" max="13" width="2.7109375" style="125" customWidth="1"/>
    <col min="14" max="14" width="14.00390625" style="125" customWidth="1"/>
    <col min="15" max="15" width="2.00390625" style="125" customWidth="1"/>
    <col min="16" max="16" width="13.7109375" style="125" customWidth="1"/>
    <col min="17" max="17" width="2.8515625" style="125" customWidth="1"/>
    <col min="18" max="18" width="11.7109375" style="125" customWidth="1"/>
    <col min="19" max="19" width="2.7109375" style="125" customWidth="1"/>
    <col min="20" max="20" width="8.57421875" style="125" customWidth="1"/>
    <col min="21" max="21" width="1.8515625" style="125" customWidth="1"/>
    <col min="22" max="22" width="8.57421875" style="125" customWidth="1"/>
    <col min="23" max="23" width="2.28125" style="125" customWidth="1"/>
    <col min="24" max="24" width="14.00390625" style="125" customWidth="1"/>
    <col min="25" max="25" width="2.00390625" style="125" customWidth="1"/>
    <col min="26" max="26" width="10.140625" style="125" customWidth="1"/>
    <col min="27" max="27" width="2.28125" style="125" customWidth="1"/>
    <col min="28" max="28" width="10.140625" style="125" customWidth="1"/>
    <col min="29" max="29" width="2.421875" style="125" customWidth="1"/>
    <col min="30" max="30" width="14.00390625" style="125" customWidth="1"/>
    <col min="31" max="31" width="2.421875" style="125" customWidth="1"/>
    <col min="32" max="32" width="8.57421875" style="125" customWidth="1"/>
    <col min="33" max="33" width="2.57421875" style="125" customWidth="1"/>
    <col min="34" max="34" width="8.57421875" style="125" customWidth="1"/>
    <col min="35" max="35" width="2.7109375" style="125" customWidth="1"/>
    <col min="36" max="36" width="11.7109375" style="125" customWidth="1"/>
    <col min="37" max="37" width="2.28125" style="125" customWidth="1"/>
    <col min="38" max="16384" width="9.140625" style="125" customWidth="1"/>
  </cols>
  <sheetData>
    <row r="12" spans="1:37" ht="15.75">
      <c r="A12" s="122" t="s">
        <v>56</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4"/>
      <c r="AF12" s="124"/>
      <c r="AG12" s="124"/>
      <c r="AH12" s="124"/>
      <c r="AI12" s="124"/>
      <c r="AJ12" s="124"/>
      <c r="AK12" s="124"/>
    </row>
    <row r="13" spans="1:37" ht="15.75">
      <c r="A13" s="126" t="s">
        <v>31</v>
      </c>
      <c r="B13" s="123"/>
      <c r="C13" s="127"/>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4"/>
      <c r="AF13" s="124"/>
      <c r="AG13" s="124"/>
      <c r="AH13" s="124"/>
      <c r="AI13" s="124"/>
      <c r="AJ13" s="124"/>
      <c r="AK13" s="124"/>
    </row>
    <row r="14" spans="1:37" ht="15">
      <c r="A14" s="123" t="s">
        <v>7</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4"/>
      <c r="AF14" s="124"/>
      <c r="AG14" s="124"/>
      <c r="AH14" s="124"/>
      <c r="AI14" s="124"/>
      <c r="AJ14" s="124"/>
      <c r="AK14" s="124"/>
    </row>
    <row r="15" spans="1:37" ht="15">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4"/>
      <c r="AF15" s="124"/>
      <c r="AG15" s="124"/>
      <c r="AH15" s="124"/>
      <c r="AI15" s="124"/>
      <c r="AJ15" s="124"/>
      <c r="AK15" s="124"/>
    </row>
    <row r="16" spans="1:30" ht="15">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row>
    <row r="17" spans="1:36" ht="15.75">
      <c r="A17" s="119"/>
      <c r="B17" s="119"/>
      <c r="C17" s="119"/>
      <c r="D17" s="119"/>
      <c r="E17" s="119"/>
      <c r="F17" s="119"/>
      <c r="G17" s="119"/>
      <c r="H17" s="112"/>
      <c r="I17" s="112"/>
      <c r="J17" s="112"/>
      <c r="K17" s="112"/>
      <c r="L17" s="112"/>
      <c r="M17" s="112"/>
      <c r="N17" s="298" t="s">
        <v>32</v>
      </c>
      <c r="O17" s="299"/>
      <c r="P17" s="299"/>
      <c r="Q17" s="299"/>
      <c r="R17" s="299"/>
      <c r="S17" s="299"/>
      <c r="T17" s="299"/>
      <c r="U17" s="299"/>
      <c r="V17" s="299"/>
      <c r="W17" s="299"/>
      <c r="X17" s="299"/>
      <c r="Y17" s="299"/>
      <c r="Z17" s="299"/>
      <c r="AA17" s="299"/>
      <c r="AB17" s="299"/>
      <c r="AC17" s="299"/>
      <c r="AD17" s="299"/>
      <c r="AE17" s="299"/>
      <c r="AF17" s="299"/>
      <c r="AG17" s="299"/>
      <c r="AH17" s="299"/>
      <c r="AI17" s="299"/>
      <c r="AJ17" s="300"/>
    </row>
    <row r="18" spans="1:37" ht="15.75">
      <c r="A18" s="119"/>
      <c r="B18" s="119"/>
      <c r="C18" s="119"/>
      <c r="D18" s="119"/>
      <c r="E18" s="119"/>
      <c r="F18" s="119"/>
      <c r="G18" s="119"/>
      <c r="H18" s="112"/>
      <c r="I18" s="112"/>
      <c r="J18" s="112"/>
      <c r="K18" s="112"/>
      <c r="L18" s="112"/>
      <c r="M18" s="199"/>
      <c r="N18" s="304" t="s">
        <v>60</v>
      </c>
      <c r="O18" s="305"/>
      <c r="P18" s="305"/>
      <c r="Q18" s="305"/>
      <c r="R18" s="305"/>
      <c r="S18" s="305"/>
      <c r="T18" s="305"/>
      <c r="U18" s="305"/>
      <c r="V18" s="305"/>
      <c r="W18" s="305"/>
      <c r="X18" s="305"/>
      <c r="Y18" s="200"/>
      <c r="Z18" s="306" t="s">
        <v>61</v>
      </c>
      <c r="AA18" s="305"/>
      <c r="AB18" s="305"/>
      <c r="AC18" s="305"/>
      <c r="AD18" s="305"/>
      <c r="AE18" s="305"/>
      <c r="AF18" s="305"/>
      <c r="AG18" s="305"/>
      <c r="AH18" s="305"/>
      <c r="AI18" s="305"/>
      <c r="AJ18" s="305"/>
      <c r="AK18" s="156"/>
    </row>
    <row r="19" spans="1:36" ht="32.25" customHeight="1">
      <c r="A19" s="128"/>
      <c r="B19" s="119"/>
      <c r="C19" s="119"/>
      <c r="D19" s="119"/>
      <c r="E19" s="119"/>
      <c r="F19" s="119"/>
      <c r="G19" s="119"/>
      <c r="H19" s="301" t="s">
        <v>108</v>
      </c>
      <c r="I19" s="302"/>
      <c r="J19" s="302"/>
      <c r="K19" s="302"/>
      <c r="L19" s="303"/>
      <c r="M19" s="112"/>
      <c r="N19" s="201" t="s">
        <v>57</v>
      </c>
      <c r="O19" s="201"/>
      <c r="P19" s="201"/>
      <c r="Q19" s="201"/>
      <c r="R19" s="201"/>
      <c r="S19" s="202"/>
      <c r="T19" s="201" t="s">
        <v>58</v>
      </c>
      <c r="U19" s="201"/>
      <c r="V19" s="201"/>
      <c r="W19" s="201"/>
      <c r="X19" s="201"/>
      <c r="Y19" s="202"/>
      <c r="Z19" s="201" t="s">
        <v>73</v>
      </c>
      <c r="AA19" s="201"/>
      <c r="AB19" s="201"/>
      <c r="AC19" s="201"/>
      <c r="AD19" s="201"/>
      <c r="AE19" s="203"/>
      <c r="AF19" s="201" t="s">
        <v>59</v>
      </c>
      <c r="AG19" s="201"/>
      <c r="AH19" s="201"/>
      <c r="AI19" s="201"/>
      <c r="AJ19" s="201"/>
    </row>
    <row r="20" spans="1:36" ht="15.75">
      <c r="A20" s="111" t="s">
        <v>33</v>
      </c>
      <c r="B20" s="119"/>
      <c r="C20" s="119"/>
      <c r="D20" s="119"/>
      <c r="E20" s="119"/>
      <c r="F20" s="119"/>
      <c r="G20" s="119"/>
      <c r="H20" s="197" t="s">
        <v>13</v>
      </c>
      <c r="I20" s="197"/>
      <c r="J20" s="197"/>
      <c r="K20" s="197"/>
      <c r="L20" s="197"/>
      <c r="M20" s="112"/>
      <c r="N20" s="197" t="s">
        <v>13</v>
      </c>
      <c r="O20" s="197"/>
      <c r="P20" s="197"/>
      <c r="Q20" s="197"/>
      <c r="R20" s="197"/>
      <c r="S20" s="197"/>
      <c r="T20" s="197" t="s">
        <v>13</v>
      </c>
      <c r="U20" s="197"/>
      <c r="V20" s="197"/>
      <c r="W20" s="197"/>
      <c r="X20" s="197"/>
      <c r="Y20" s="197"/>
      <c r="Z20" s="197" t="s">
        <v>13</v>
      </c>
      <c r="AA20" s="197"/>
      <c r="AB20" s="197"/>
      <c r="AC20" s="197"/>
      <c r="AD20" s="197"/>
      <c r="AE20" s="204"/>
      <c r="AF20" s="197" t="s">
        <v>13</v>
      </c>
      <c r="AG20" s="197"/>
      <c r="AH20" s="197"/>
      <c r="AI20" s="197"/>
      <c r="AJ20" s="197"/>
    </row>
    <row r="21" spans="1:36" ht="15.75">
      <c r="A21" s="128" t="s">
        <v>10</v>
      </c>
      <c r="B21" s="119"/>
      <c r="C21" s="119"/>
      <c r="D21" s="119"/>
      <c r="E21" s="119"/>
      <c r="F21" s="119"/>
      <c r="G21" s="119"/>
      <c r="H21" s="198" t="s">
        <v>15</v>
      </c>
      <c r="I21" s="197"/>
      <c r="J21" s="198" t="s">
        <v>11</v>
      </c>
      <c r="K21" s="197"/>
      <c r="L21" s="198" t="s">
        <v>9</v>
      </c>
      <c r="M21" s="112"/>
      <c r="N21" s="198" t="s">
        <v>15</v>
      </c>
      <c r="O21" s="197"/>
      <c r="P21" s="198" t="s">
        <v>11</v>
      </c>
      <c r="Q21" s="197"/>
      <c r="R21" s="198" t="s">
        <v>9</v>
      </c>
      <c r="S21" s="197"/>
      <c r="T21" s="198" t="s">
        <v>15</v>
      </c>
      <c r="U21" s="197"/>
      <c r="V21" s="198" t="s">
        <v>11</v>
      </c>
      <c r="W21" s="197"/>
      <c r="X21" s="198" t="s">
        <v>9</v>
      </c>
      <c r="Y21" s="197"/>
      <c r="Z21" s="198" t="s">
        <v>15</v>
      </c>
      <c r="AA21" s="197"/>
      <c r="AB21" s="198" t="s">
        <v>11</v>
      </c>
      <c r="AC21" s="197"/>
      <c r="AD21" s="198" t="s">
        <v>9</v>
      </c>
      <c r="AE21" s="204"/>
      <c r="AF21" s="198" t="s">
        <v>15</v>
      </c>
      <c r="AG21" s="197"/>
      <c r="AH21" s="198" t="s">
        <v>11</v>
      </c>
      <c r="AI21" s="197"/>
      <c r="AJ21" s="198" t="s">
        <v>9</v>
      </c>
    </row>
    <row r="22" spans="1:36" ht="15.75">
      <c r="A22" s="128"/>
      <c r="B22" s="119"/>
      <c r="C22" s="119"/>
      <c r="D22" s="119"/>
      <c r="E22" s="119"/>
      <c r="F22" s="119"/>
      <c r="G22" s="119"/>
      <c r="H22" s="111"/>
      <c r="I22" s="119"/>
      <c r="J22" s="128"/>
      <c r="K22" s="119"/>
      <c r="L22" s="128"/>
      <c r="M22" s="119"/>
      <c r="N22" s="128"/>
      <c r="O22" s="119"/>
      <c r="P22" s="128"/>
      <c r="Q22" s="119"/>
      <c r="R22" s="128"/>
      <c r="S22" s="119"/>
      <c r="T22" s="128"/>
      <c r="U22" s="119"/>
      <c r="V22" s="128"/>
      <c r="W22" s="119"/>
      <c r="X22" s="128"/>
      <c r="Y22" s="119"/>
      <c r="Z22" s="128"/>
      <c r="AA22" s="119"/>
      <c r="AB22" s="128"/>
      <c r="AC22" s="119"/>
      <c r="AD22" s="128"/>
      <c r="AF22" s="128"/>
      <c r="AG22" s="119"/>
      <c r="AH22" s="128"/>
      <c r="AI22" s="119"/>
      <c r="AJ22" s="128"/>
    </row>
    <row r="23" spans="1:36" ht="15.75">
      <c r="A23" s="160" t="s">
        <v>62</v>
      </c>
      <c r="B23" s="160"/>
      <c r="C23" s="160"/>
      <c r="D23" s="160"/>
      <c r="E23" s="119"/>
      <c r="F23" s="119"/>
      <c r="G23" s="119"/>
      <c r="H23" s="111"/>
      <c r="I23" s="119"/>
      <c r="J23" s="128"/>
      <c r="K23" s="119"/>
      <c r="L23" s="128"/>
      <c r="M23" s="119"/>
      <c r="N23" s="128"/>
      <c r="O23" s="119"/>
      <c r="P23" s="128"/>
      <c r="Q23" s="119"/>
      <c r="R23" s="128"/>
      <c r="S23" s="119"/>
      <c r="T23" s="128"/>
      <c r="U23" s="119"/>
      <c r="V23" s="128"/>
      <c r="W23" s="119"/>
      <c r="X23" s="128"/>
      <c r="Y23" s="119"/>
      <c r="Z23" s="128"/>
      <c r="AA23" s="119"/>
      <c r="AB23" s="128"/>
      <c r="AC23" s="119"/>
      <c r="AD23" s="128"/>
      <c r="AF23" s="128"/>
      <c r="AG23" s="119"/>
      <c r="AH23" s="128"/>
      <c r="AI23" s="119"/>
      <c r="AJ23" s="128"/>
    </row>
    <row r="24" spans="1:36" ht="15">
      <c r="A24" s="119" t="s">
        <v>8</v>
      </c>
      <c r="B24" s="119" t="s">
        <v>63</v>
      </c>
      <c r="C24" s="119"/>
      <c r="D24" s="119"/>
      <c r="E24" s="119"/>
      <c r="F24" s="119"/>
      <c r="G24" s="119" t="s">
        <v>6</v>
      </c>
      <c r="H24" s="172">
        <v>14878</v>
      </c>
      <c r="I24" s="172"/>
      <c r="J24" s="172">
        <v>12759</v>
      </c>
      <c r="K24" s="172"/>
      <c r="L24" s="186">
        <v>1624308</v>
      </c>
      <c r="M24" s="119"/>
      <c r="N24" s="125">
        <v>0</v>
      </c>
      <c r="O24" s="119"/>
      <c r="P24" s="125">
        <v>0</v>
      </c>
      <c r="Q24" s="119"/>
      <c r="R24" s="186">
        <v>0</v>
      </c>
      <c r="S24" s="119"/>
      <c r="T24" s="172">
        <f>14878-1848-928</f>
        <v>12102</v>
      </c>
      <c r="U24" s="172" t="s">
        <v>6</v>
      </c>
      <c r="V24" s="172">
        <f>12759-1448-893</f>
        <v>10418</v>
      </c>
      <c r="W24" s="172"/>
      <c r="X24" s="186">
        <f>1624308-151785-80391</f>
        <v>1392132</v>
      </c>
      <c r="Y24" s="119"/>
      <c r="Z24" s="119">
        <v>1848</v>
      </c>
      <c r="AA24" s="119"/>
      <c r="AB24" s="119">
        <v>1448</v>
      </c>
      <c r="AC24" s="119"/>
      <c r="AD24" s="186">
        <v>151785</v>
      </c>
      <c r="AF24" s="119">
        <v>928</v>
      </c>
      <c r="AG24" s="119"/>
      <c r="AH24" s="119">
        <v>893</v>
      </c>
      <c r="AI24" s="119"/>
      <c r="AJ24" s="186">
        <v>80391</v>
      </c>
    </row>
    <row r="25" spans="1:36" ht="15">
      <c r="A25" s="161">
        <v>2</v>
      </c>
      <c r="B25" s="119" t="s">
        <v>64</v>
      </c>
      <c r="C25" s="119"/>
      <c r="D25" s="119"/>
      <c r="E25" s="119"/>
      <c r="F25" s="119"/>
      <c r="G25" s="119" t="s">
        <v>6</v>
      </c>
      <c r="H25" s="119">
        <v>24463</v>
      </c>
      <c r="I25" s="119"/>
      <c r="J25" s="119">
        <v>22818</v>
      </c>
      <c r="K25" s="119"/>
      <c r="L25" s="119">
        <v>2050417</v>
      </c>
      <c r="M25" s="119"/>
      <c r="N25" s="119">
        <v>0</v>
      </c>
      <c r="O25" s="119"/>
      <c r="P25" s="119">
        <v>0</v>
      </c>
      <c r="Q25" s="119"/>
      <c r="R25" s="119">
        <v>0</v>
      </c>
      <c r="S25" s="119"/>
      <c r="T25" s="119">
        <v>24463</v>
      </c>
      <c r="U25" s="119"/>
      <c r="V25" s="119">
        <f>22818</f>
        <v>22818</v>
      </c>
      <c r="W25" s="119"/>
      <c r="X25" s="119">
        <v>2050417</v>
      </c>
      <c r="Y25" s="119"/>
      <c r="Z25" s="119">
        <v>0</v>
      </c>
      <c r="AA25" s="119"/>
      <c r="AB25" s="119">
        <v>0</v>
      </c>
      <c r="AC25" s="119"/>
      <c r="AD25" s="119">
        <v>0</v>
      </c>
      <c r="AF25" s="119">
        <v>0</v>
      </c>
      <c r="AG25" s="119"/>
      <c r="AH25" s="119">
        <v>0</v>
      </c>
      <c r="AI25" s="119"/>
      <c r="AJ25" s="119">
        <v>0</v>
      </c>
    </row>
    <row r="26" spans="1:36" ht="15">
      <c r="A26" s="119">
        <v>3</v>
      </c>
      <c r="B26" s="119" t="s">
        <v>66</v>
      </c>
      <c r="C26" s="119"/>
      <c r="D26" s="119"/>
      <c r="E26" s="119"/>
      <c r="F26" s="119"/>
      <c r="G26" s="119" t="s">
        <v>6</v>
      </c>
      <c r="H26" s="158">
        <v>376</v>
      </c>
      <c r="I26" s="119"/>
      <c r="J26" s="158">
        <v>370</v>
      </c>
      <c r="K26" s="119"/>
      <c r="L26" s="158">
        <v>574473</v>
      </c>
      <c r="M26" s="119"/>
      <c r="N26" s="158">
        <f>376-53-12</f>
        <v>311</v>
      </c>
      <c r="O26" s="119"/>
      <c r="P26" s="158">
        <f>370-53-6</f>
        <v>311</v>
      </c>
      <c r="Q26" s="119"/>
      <c r="R26" s="173">
        <f>574473-22850-3000</f>
        <v>548623</v>
      </c>
      <c r="S26" s="119"/>
      <c r="T26" s="158">
        <v>53</v>
      </c>
      <c r="U26" s="119"/>
      <c r="V26" s="158">
        <v>53</v>
      </c>
      <c r="W26" s="119"/>
      <c r="X26" s="158">
        <v>22850</v>
      </c>
      <c r="Y26" s="119"/>
      <c r="Z26" s="158">
        <v>12</v>
      </c>
      <c r="AA26" s="119"/>
      <c r="AB26" s="158">
        <v>6</v>
      </c>
      <c r="AC26" s="119"/>
      <c r="AD26" s="158">
        <v>3000</v>
      </c>
      <c r="AF26" s="158"/>
      <c r="AG26" s="119"/>
      <c r="AH26" s="158">
        <v>0</v>
      </c>
      <c r="AI26" s="119"/>
      <c r="AJ26" s="158">
        <v>0</v>
      </c>
    </row>
    <row r="27" spans="1:38" ht="15">
      <c r="A27" s="119">
        <v>4</v>
      </c>
      <c r="B27" s="119" t="s">
        <v>65</v>
      </c>
      <c r="C27" s="119"/>
      <c r="D27" s="119"/>
      <c r="E27" s="119"/>
      <c r="F27" s="119"/>
      <c r="G27" s="155" t="s">
        <v>6</v>
      </c>
      <c r="H27" s="162">
        <v>1293</v>
      </c>
      <c r="I27" s="163"/>
      <c r="J27" s="162">
        <v>1293</v>
      </c>
      <c r="K27" s="163"/>
      <c r="L27" s="162">
        <v>165115</v>
      </c>
      <c r="M27" s="163"/>
      <c r="N27" s="159">
        <v>0</v>
      </c>
      <c r="O27" s="164"/>
      <c r="P27" s="159">
        <v>0</v>
      </c>
      <c r="Q27" s="164"/>
      <c r="R27" s="165">
        <v>0</v>
      </c>
      <c r="S27" s="164"/>
      <c r="T27" s="159">
        <v>1293</v>
      </c>
      <c r="U27" s="164"/>
      <c r="V27" s="159">
        <v>1293</v>
      </c>
      <c r="W27" s="164"/>
      <c r="X27" s="159">
        <v>165115</v>
      </c>
      <c r="Y27" s="164"/>
      <c r="Z27" s="159">
        <v>0</v>
      </c>
      <c r="AA27" s="164"/>
      <c r="AB27" s="159">
        <v>0</v>
      </c>
      <c r="AC27" s="164"/>
      <c r="AD27" s="159">
        <v>0</v>
      </c>
      <c r="AE27" s="166"/>
      <c r="AF27" s="159">
        <v>0</v>
      </c>
      <c r="AG27" s="164"/>
      <c r="AH27" s="159">
        <v>0</v>
      </c>
      <c r="AI27" s="164"/>
      <c r="AJ27" s="159">
        <v>0</v>
      </c>
      <c r="AK27" s="166"/>
      <c r="AL27" s="156"/>
    </row>
    <row r="28" spans="1:37" ht="15">
      <c r="A28" s="119"/>
      <c r="B28" s="160" t="s">
        <v>68</v>
      </c>
      <c r="C28" s="119"/>
      <c r="D28" s="119"/>
      <c r="E28" s="119"/>
      <c r="F28" s="119"/>
      <c r="G28" s="119"/>
      <c r="H28" s="129">
        <f>SUM(H24:H27)</f>
        <v>41010</v>
      </c>
      <c r="I28" s="119"/>
      <c r="J28" s="129">
        <f>SUM(J24:J27)</f>
        <v>37240</v>
      </c>
      <c r="K28" s="119"/>
      <c r="L28" s="129">
        <f>SUM(L24:L27)</f>
        <v>4414313</v>
      </c>
      <c r="M28" s="119"/>
      <c r="N28" s="129" t="s">
        <v>6</v>
      </c>
      <c r="O28" s="129" t="s">
        <v>6</v>
      </c>
      <c r="P28" s="129" t="s">
        <v>6</v>
      </c>
      <c r="Q28" s="129"/>
      <c r="R28" s="129" t="s">
        <v>6</v>
      </c>
      <c r="S28" s="129"/>
      <c r="T28" s="129" t="s">
        <v>6</v>
      </c>
      <c r="U28" s="129"/>
      <c r="V28" s="129" t="s">
        <v>6</v>
      </c>
      <c r="W28" s="129"/>
      <c r="X28" s="129" t="s">
        <v>6</v>
      </c>
      <c r="Y28" s="129"/>
      <c r="Z28" s="129" t="s">
        <v>6</v>
      </c>
      <c r="AA28" s="129"/>
      <c r="AB28" s="129" t="s">
        <v>6</v>
      </c>
      <c r="AC28" s="129"/>
      <c r="AD28" s="129" t="s">
        <v>6</v>
      </c>
      <c r="AE28" s="130"/>
      <c r="AF28" s="129" t="s">
        <v>6</v>
      </c>
      <c r="AG28" s="129"/>
      <c r="AH28" s="129" t="s">
        <v>6</v>
      </c>
      <c r="AI28" s="129"/>
      <c r="AJ28" s="129" t="s">
        <v>6</v>
      </c>
      <c r="AK28" s="130"/>
    </row>
    <row r="29" spans="1:36" ht="15">
      <c r="A29" s="119"/>
      <c r="B29" s="119"/>
      <c r="C29" s="119"/>
      <c r="D29" s="119"/>
      <c r="E29" s="119"/>
      <c r="F29" s="119"/>
      <c r="G29" s="119"/>
      <c r="H29" s="119"/>
      <c r="I29" s="119"/>
      <c r="J29" s="119"/>
      <c r="K29" s="119"/>
      <c r="L29" s="119"/>
      <c r="M29" s="119"/>
      <c r="N29" s="119"/>
      <c r="O29" s="119"/>
      <c r="P29" s="119"/>
      <c r="Q29" s="119"/>
      <c r="R29" s="121"/>
      <c r="S29" s="119"/>
      <c r="T29" s="119"/>
      <c r="U29" s="119"/>
      <c r="V29" s="119"/>
      <c r="W29" s="119"/>
      <c r="X29" s="119"/>
      <c r="Y29" s="119"/>
      <c r="Z29" s="119"/>
      <c r="AA29" s="119"/>
      <c r="AB29" s="119"/>
      <c r="AC29" s="119"/>
      <c r="AD29" s="119"/>
      <c r="AF29" s="119"/>
      <c r="AG29" s="119"/>
      <c r="AH29" s="119"/>
      <c r="AI29" s="119"/>
      <c r="AJ29" s="119"/>
    </row>
    <row r="30" spans="1:36" ht="15">
      <c r="A30" s="160" t="s">
        <v>67</v>
      </c>
      <c r="B30" s="119"/>
      <c r="C30" s="119"/>
      <c r="D30" s="119"/>
      <c r="E30" s="119"/>
      <c r="F30" s="119"/>
      <c r="G30" s="119"/>
      <c r="H30" s="119"/>
      <c r="I30" s="119"/>
      <c r="J30" s="119"/>
      <c r="K30" s="119"/>
      <c r="L30" s="119"/>
      <c r="M30" s="119"/>
      <c r="N30" s="119"/>
      <c r="O30" s="119"/>
      <c r="P30" s="119"/>
      <c r="Q30" s="119"/>
      <c r="R30" s="121"/>
      <c r="S30" s="119"/>
      <c r="T30" s="119"/>
      <c r="U30" s="119"/>
      <c r="V30" s="119"/>
      <c r="W30" s="119"/>
      <c r="X30" s="119"/>
      <c r="Y30" s="119"/>
      <c r="Z30" s="119"/>
      <c r="AA30" s="119"/>
      <c r="AB30" s="119"/>
      <c r="AC30" s="119"/>
      <c r="AD30" s="119"/>
      <c r="AF30" s="119"/>
      <c r="AG30" s="119"/>
      <c r="AH30" s="119"/>
      <c r="AI30" s="119"/>
      <c r="AJ30" s="119"/>
    </row>
    <row r="31" spans="1:36" ht="15">
      <c r="A31" s="119">
        <v>1</v>
      </c>
      <c r="B31" s="119" t="s">
        <v>69</v>
      </c>
      <c r="C31" s="119"/>
      <c r="D31" s="119"/>
      <c r="E31" s="119"/>
      <c r="F31" s="119"/>
      <c r="G31" s="119" t="s">
        <v>6</v>
      </c>
      <c r="H31" s="158">
        <v>202</v>
      </c>
      <c r="I31" s="119"/>
      <c r="J31" s="158">
        <v>172</v>
      </c>
      <c r="K31" s="119"/>
      <c r="L31" s="158">
        <v>229515</v>
      </c>
      <c r="M31" s="119"/>
      <c r="N31" s="158">
        <v>202</v>
      </c>
      <c r="O31" s="119"/>
      <c r="P31" s="119">
        <v>172</v>
      </c>
      <c r="Q31" s="119"/>
      <c r="R31" s="174">
        <v>229515</v>
      </c>
      <c r="S31" s="119"/>
      <c r="T31" s="119">
        <v>0</v>
      </c>
      <c r="U31" s="119"/>
      <c r="V31" s="119">
        <v>0</v>
      </c>
      <c r="W31" s="119"/>
      <c r="X31" s="119">
        <v>0</v>
      </c>
      <c r="Y31" s="119"/>
      <c r="Z31" s="119">
        <v>0</v>
      </c>
      <c r="AA31" s="119"/>
      <c r="AB31" s="119">
        <v>0</v>
      </c>
      <c r="AC31" s="119"/>
      <c r="AD31" s="119">
        <v>0</v>
      </c>
      <c r="AF31" s="119">
        <v>0</v>
      </c>
      <c r="AG31" s="119"/>
      <c r="AH31" s="119">
        <v>0</v>
      </c>
      <c r="AI31" s="119"/>
      <c r="AJ31" s="119">
        <v>0</v>
      </c>
    </row>
    <row r="32" spans="1:36" ht="15">
      <c r="A32" s="160">
        <v>2</v>
      </c>
      <c r="B32" s="119" t="s">
        <v>70</v>
      </c>
      <c r="C32" s="119"/>
      <c r="D32" s="119"/>
      <c r="E32" s="119"/>
      <c r="F32" s="119"/>
      <c r="G32" s="155"/>
      <c r="H32" s="162">
        <v>139</v>
      </c>
      <c r="I32" s="163"/>
      <c r="J32" s="162">
        <v>141</v>
      </c>
      <c r="K32" s="163"/>
      <c r="L32" s="162">
        <v>164000</v>
      </c>
      <c r="M32" s="163"/>
      <c r="N32" s="162">
        <v>139</v>
      </c>
      <c r="O32" s="157"/>
      <c r="P32" s="171">
        <v>141</v>
      </c>
      <c r="Q32" s="119"/>
      <c r="R32" s="185">
        <v>164000</v>
      </c>
      <c r="S32" s="119"/>
      <c r="T32" s="171">
        <v>0</v>
      </c>
      <c r="U32" s="119"/>
      <c r="V32" s="171">
        <v>0</v>
      </c>
      <c r="W32" s="119"/>
      <c r="X32" s="171">
        <v>0</v>
      </c>
      <c r="Y32" s="119"/>
      <c r="Z32" s="171">
        <v>0</v>
      </c>
      <c r="AA32" s="119"/>
      <c r="AB32" s="171">
        <v>0</v>
      </c>
      <c r="AC32" s="119"/>
      <c r="AD32" s="171">
        <v>0</v>
      </c>
      <c r="AF32" s="171">
        <v>0</v>
      </c>
      <c r="AG32" s="119"/>
      <c r="AH32" s="171">
        <v>0</v>
      </c>
      <c r="AI32" s="119"/>
      <c r="AJ32" s="171">
        <v>0</v>
      </c>
    </row>
    <row r="33" spans="1:36" ht="15">
      <c r="A33" s="160"/>
      <c r="B33" s="160" t="s">
        <v>71</v>
      </c>
      <c r="C33" s="119"/>
      <c r="D33" s="119"/>
      <c r="E33" s="119"/>
      <c r="F33" s="119"/>
      <c r="G33" s="119"/>
      <c r="H33" s="129">
        <f>SUM(H31:H32)</f>
        <v>341</v>
      </c>
      <c r="I33" s="119"/>
      <c r="J33" s="129">
        <f>SUM(J31:J32)</f>
        <v>313</v>
      </c>
      <c r="K33" s="119"/>
      <c r="L33" s="129">
        <f>SUM(L31:L32)</f>
        <v>393515</v>
      </c>
      <c r="M33" s="119"/>
      <c r="N33" s="129" t="s">
        <v>6</v>
      </c>
      <c r="O33" s="119"/>
      <c r="P33" s="129" t="s">
        <v>6</v>
      </c>
      <c r="Q33" s="119" t="s">
        <v>6</v>
      </c>
      <c r="R33" s="129" t="s">
        <v>6</v>
      </c>
      <c r="S33" s="119" t="s">
        <v>6</v>
      </c>
      <c r="T33" s="129" t="s">
        <v>6</v>
      </c>
      <c r="U33" s="119" t="s">
        <v>6</v>
      </c>
      <c r="V33" s="129" t="s">
        <v>6</v>
      </c>
      <c r="W33" s="119"/>
      <c r="X33" s="129" t="s">
        <v>6</v>
      </c>
      <c r="Y33" s="119"/>
      <c r="Z33" s="129" t="s">
        <v>6</v>
      </c>
      <c r="AA33" s="119"/>
      <c r="AB33" s="129" t="s">
        <v>6</v>
      </c>
      <c r="AC33" s="119"/>
      <c r="AD33" s="129" t="s">
        <v>6</v>
      </c>
      <c r="AF33" s="129" t="s">
        <v>6</v>
      </c>
      <c r="AG33" s="119"/>
      <c r="AH33" s="129" t="s">
        <v>6</v>
      </c>
      <c r="AI33" s="119"/>
      <c r="AJ33" s="129" t="s">
        <v>6</v>
      </c>
    </row>
    <row r="34" spans="1:36" ht="1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21"/>
      <c r="AF34" s="119"/>
      <c r="AG34" s="119"/>
      <c r="AH34" s="119"/>
      <c r="AI34" s="119"/>
      <c r="AJ34" s="121"/>
    </row>
    <row r="35" spans="1:36" ht="15">
      <c r="A35" s="119"/>
      <c r="B35" s="119" t="s">
        <v>34</v>
      </c>
      <c r="C35" s="119"/>
      <c r="D35" s="119"/>
      <c r="E35" s="119"/>
      <c r="F35" s="119"/>
      <c r="G35" s="119" t="s">
        <v>6</v>
      </c>
      <c r="H35" s="119">
        <f>+H28+H33</f>
        <v>41351</v>
      </c>
      <c r="I35" s="119"/>
      <c r="J35" s="119">
        <f>+J28+J33</f>
        <v>37553</v>
      </c>
      <c r="K35" s="119"/>
      <c r="L35" s="119">
        <f>+L28+L33</f>
        <v>4807828</v>
      </c>
      <c r="M35" s="121"/>
      <c r="N35" s="119">
        <f>SUM(N24:N33)</f>
        <v>652</v>
      </c>
      <c r="O35" s="121"/>
      <c r="P35" s="119">
        <f>SUM(P24:P33)</f>
        <v>624</v>
      </c>
      <c r="Q35" s="121"/>
      <c r="R35" s="119">
        <f>SUM(R24:R33)</f>
        <v>942138</v>
      </c>
      <c r="S35" s="121"/>
      <c r="T35" s="119">
        <f>SUM(T24:T33)</f>
        <v>37911</v>
      </c>
      <c r="U35" s="121"/>
      <c r="V35" s="119">
        <f>SUM(V24:V33)</f>
        <v>34582</v>
      </c>
      <c r="W35" s="121"/>
      <c r="X35" s="119">
        <f>SUM(X24:X33)</f>
        <v>3630514</v>
      </c>
      <c r="Y35" s="121"/>
      <c r="Z35" s="119">
        <f>SUM(Z4:Z33)</f>
        <v>1860</v>
      </c>
      <c r="AA35" s="119"/>
      <c r="AB35" s="119">
        <f>SUM(AB24:AB33)</f>
        <v>1454</v>
      </c>
      <c r="AC35" s="121"/>
      <c r="AD35" s="119">
        <f>SUM(AD24:AD33)</f>
        <v>154785</v>
      </c>
      <c r="AF35" s="119">
        <f>SUM(AF24:AF33)</f>
        <v>928</v>
      </c>
      <c r="AG35" s="119"/>
      <c r="AH35" s="119">
        <f>SUM(AH24:AH33)</f>
        <v>893</v>
      </c>
      <c r="AI35" s="121"/>
      <c r="AJ35" s="119">
        <f>SUM(AJ24:AJ33)</f>
        <v>80391</v>
      </c>
    </row>
    <row r="36" spans="1:36" ht="1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F36" s="119"/>
      <c r="AG36" s="119"/>
      <c r="AH36" s="119"/>
      <c r="AI36" s="119"/>
      <c r="AJ36" s="119"/>
    </row>
    <row r="37" spans="1:36" ht="15">
      <c r="A37" s="119"/>
      <c r="B37" s="119"/>
      <c r="C37" s="119" t="s">
        <v>36</v>
      </c>
      <c r="D37" s="119"/>
      <c r="E37" s="119"/>
      <c r="F37" s="119"/>
      <c r="G37" s="119" t="s">
        <v>6</v>
      </c>
      <c r="H37" s="118">
        <v>0</v>
      </c>
      <c r="I37" s="119"/>
      <c r="J37" s="120">
        <v>136</v>
      </c>
      <c r="K37" s="119"/>
      <c r="L37" s="118">
        <v>0</v>
      </c>
      <c r="M37" s="131"/>
      <c r="N37" s="118">
        <v>0</v>
      </c>
      <c r="O37" s="119"/>
      <c r="P37" s="120">
        <v>0</v>
      </c>
      <c r="Q37" s="119"/>
      <c r="R37" s="118">
        <v>0</v>
      </c>
      <c r="S37" s="131"/>
      <c r="T37" s="118">
        <v>0</v>
      </c>
      <c r="U37" s="119"/>
      <c r="V37" s="120">
        <v>136</v>
      </c>
      <c r="W37" s="119"/>
      <c r="X37" s="118">
        <v>0</v>
      </c>
      <c r="Y37" s="131"/>
      <c r="Z37" s="118">
        <v>0</v>
      </c>
      <c r="AA37" s="119"/>
      <c r="AB37" s="120">
        <v>0</v>
      </c>
      <c r="AC37" s="119"/>
      <c r="AD37" s="118">
        <v>0</v>
      </c>
      <c r="AF37" s="118">
        <v>0</v>
      </c>
      <c r="AG37" s="119"/>
      <c r="AH37" s="120">
        <v>0</v>
      </c>
      <c r="AI37" s="119"/>
      <c r="AJ37" s="118">
        <v>0</v>
      </c>
    </row>
    <row r="38" spans="1:36" ht="1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F38" s="119"/>
      <c r="AG38" s="119"/>
      <c r="AH38" s="119"/>
      <c r="AI38" s="119"/>
      <c r="AJ38" s="119"/>
    </row>
    <row r="39" spans="1:36" ht="15">
      <c r="A39" s="119"/>
      <c r="B39" s="119" t="s">
        <v>35</v>
      </c>
      <c r="C39" s="119"/>
      <c r="D39" s="119"/>
      <c r="E39" s="119"/>
      <c r="F39" s="119"/>
      <c r="G39" s="119" t="s">
        <v>6</v>
      </c>
      <c r="H39" s="119">
        <f>H35+H37</f>
        <v>41351</v>
      </c>
      <c r="I39" s="119"/>
      <c r="J39" s="119">
        <f>J35+J37</f>
        <v>37689</v>
      </c>
      <c r="K39" s="119"/>
      <c r="L39" s="119">
        <f>L35+L37</f>
        <v>4807828</v>
      </c>
      <c r="M39" s="119"/>
      <c r="N39" s="119">
        <f>N35+N37</f>
        <v>652</v>
      </c>
      <c r="O39" s="119"/>
      <c r="P39" s="119">
        <f>P35+P37</f>
        <v>624</v>
      </c>
      <c r="Q39" s="119"/>
      <c r="R39" s="119">
        <f>R35+R37</f>
        <v>942138</v>
      </c>
      <c r="S39" s="119"/>
      <c r="T39" s="119">
        <f>T35+T37</f>
        <v>37911</v>
      </c>
      <c r="U39" s="119"/>
      <c r="V39" s="119">
        <f>V35+V37</f>
        <v>34718</v>
      </c>
      <c r="W39" s="119"/>
      <c r="X39" s="119">
        <f>X35+X37</f>
        <v>3630514</v>
      </c>
      <c r="Y39" s="119"/>
      <c r="Z39" s="119">
        <f>Z35+Z37</f>
        <v>1860</v>
      </c>
      <c r="AA39" s="119"/>
      <c r="AB39" s="119">
        <f>AB35+AB37</f>
        <v>1454</v>
      </c>
      <c r="AC39" s="119"/>
      <c r="AD39" s="119">
        <f>AD35+AD37</f>
        <v>154785</v>
      </c>
      <c r="AF39" s="119">
        <f>AF35+AF37</f>
        <v>928</v>
      </c>
      <c r="AG39" s="119"/>
      <c r="AH39" s="119">
        <f>AH35+AH37</f>
        <v>893</v>
      </c>
      <c r="AI39" s="119"/>
      <c r="AJ39" s="119">
        <f>AJ35+AJ37</f>
        <v>80391</v>
      </c>
    </row>
    <row r="40" spans="1:36" ht="15">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F40" s="119"/>
      <c r="AG40" s="119"/>
      <c r="AH40" s="119"/>
      <c r="AI40" s="119"/>
      <c r="AJ40" s="119"/>
    </row>
    <row r="41" spans="1:30" ht="15">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row>
    <row r="42" spans="1:30" ht="15">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row>
    <row r="72" spans="1:37" ht="15">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row>
  </sheetData>
  <mergeCells count="4">
    <mergeCell ref="N17:AJ17"/>
    <mergeCell ref="H19:L19"/>
    <mergeCell ref="N18:X18"/>
    <mergeCell ref="Z18:AJ18"/>
  </mergeCells>
  <printOptions horizontalCentered="1"/>
  <pageMargins left="0.5" right="0.5" top="1" bottom="1" header="0.5" footer="0.5"/>
  <pageSetup horizontalDpi="600" verticalDpi="600" orientation="landscape" scale="49" r:id="rId1"/>
</worksheet>
</file>

<file path=xl/worksheets/sheet4.xml><?xml version="1.0" encoding="utf-8"?>
<worksheet xmlns="http://schemas.openxmlformats.org/spreadsheetml/2006/main" xmlns:r="http://schemas.openxmlformats.org/officeDocument/2006/relationships">
  <dimension ref="A1:AD30"/>
  <sheetViews>
    <sheetView zoomScale="75" zoomScaleNormal="75" workbookViewId="0" topLeftCell="A1">
      <selection activeCell="A1" sqref="A1:IV16384"/>
    </sheetView>
  </sheetViews>
  <sheetFormatPr defaultColWidth="9.140625" defaultRowHeight="12.75"/>
  <cols>
    <col min="1" max="2" width="3.7109375" style="326" customWidth="1"/>
    <col min="3" max="3" width="8.7109375" style="326" customWidth="1"/>
    <col min="4" max="4" width="8.421875" style="326" customWidth="1"/>
    <col min="5" max="5" width="7.7109375" style="326" customWidth="1"/>
    <col min="6" max="6" width="12.7109375" style="326" customWidth="1"/>
    <col min="7" max="7" width="1.7109375" style="326" customWidth="1"/>
    <col min="8" max="8" width="10.140625" style="326" customWidth="1"/>
    <col min="9" max="9" width="1.7109375" style="326" customWidth="1"/>
    <col min="10" max="10" width="8.57421875" style="326" customWidth="1"/>
    <col min="11" max="11" width="2.28125" style="326" customWidth="1"/>
    <col min="12" max="12" width="12.57421875" style="326" customWidth="1"/>
    <col min="13" max="13" width="1.7109375" style="326" customWidth="1"/>
    <col min="14" max="14" width="11.00390625" style="326" customWidth="1"/>
    <col min="15" max="15" width="1.7109375" style="326" customWidth="1"/>
    <col min="16" max="16" width="8.28125" style="326" customWidth="1"/>
    <col min="17" max="17" width="1.7109375" style="326" customWidth="1"/>
    <col min="18" max="18" width="13.8515625" style="326" customWidth="1"/>
    <col min="19" max="19" width="1.7109375" style="326" customWidth="1"/>
    <col min="20" max="20" width="10.28125" style="326" customWidth="1"/>
    <col min="21" max="21" width="1.7109375" style="326" customWidth="1"/>
    <col min="22" max="22" width="8.8515625" style="326" customWidth="1"/>
    <col min="23" max="23" width="1.7109375" style="326" customWidth="1"/>
    <col min="24" max="24" width="13.8515625" style="326" customWidth="1"/>
    <col min="25" max="25" width="1.28515625" style="326" customWidth="1"/>
    <col min="26" max="26" width="12.28125" style="326" customWidth="1"/>
    <col min="27" max="27" width="1.7109375" style="326" customWidth="1"/>
    <col min="28" max="28" width="12.57421875" style="326" customWidth="1"/>
    <col min="29" max="29" width="1.8515625" style="326" customWidth="1"/>
    <col min="30" max="30" width="16.00390625" style="326" customWidth="1"/>
    <col min="31" max="31" width="3.421875" style="326" customWidth="1"/>
    <col min="32" max="16384" width="8.421875" style="326" customWidth="1"/>
  </cols>
  <sheetData>
    <row r="1" spans="1:30" ht="18">
      <c r="A1" s="41" t="s">
        <v>44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2" spans="1:30" ht="18.75">
      <c r="A2" s="192" t="s">
        <v>119</v>
      </c>
      <c r="B2" s="42"/>
      <c r="C2" s="327"/>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ht="18">
      <c r="A3" s="42" t="s">
        <v>120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0" ht="18">
      <c r="A4" s="42" t="s">
        <v>7</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7" ht="15" customHeight="1"/>
    <row r="8" spans="1:30" ht="18">
      <c r="A8" s="328" t="s">
        <v>2</v>
      </c>
      <c r="B8" s="329"/>
      <c r="C8" s="329"/>
      <c r="D8" s="329"/>
      <c r="E8" s="329"/>
      <c r="F8" s="329"/>
      <c r="G8" s="329"/>
      <c r="H8" s="330"/>
      <c r="Z8" s="331" t="s">
        <v>15</v>
      </c>
      <c r="AA8" s="332"/>
      <c r="AB8" s="331" t="s">
        <v>11</v>
      </c>
      <c r="AD8" s="34" t="s">
        <v>9</v>
      </c>
    </row>
    <row r="10" spans="1:30" ht="18">
      <c r="A10" s="292" t="s">
        <v>121</v>
      </c>
      <c r="B10" s="293"/>
      <c r="C10" s="293"/>
      <c r="D10" s="293"/>
      <c r="E10" s="293"/>
      <c r="F10" s="293"/>
      <c r="G10" s="293"/>
      <c r="H10" s="293"/>
      <c r="I10" s="293"/>
      <c r="J10" s="293"/>
      <c r="K10" s="293"/>
      <c r="L10" s="293"/>
      <c r="M10" s="293"/>
      <c r="N10" s="293"/>
      <c r="O10" s="293"/>
      <c r="P10" s="293"/>
      <c r="Q10" s="293"/>
      <c r="R10" s="293"/>
      <c r="S10" s="293"/>
      <c r="T10" s="293"/>
      <c r="U10" s="293"/>
      <c r="V10" s="293"/>
      <c r="W10" s="293"/>
      <c r="X10" s="294"/>
      <c r="Y10" s="326" t="s">
        <v>6</v>
      </c>
      <c r="Z10" s="326">
        <v>5</v>
      </c>
      <c r="AA10" s="326" t="s">
        <v>6</v>
      </c>
      <c r="AB10" s="326">
        <v>2</v>
      </c>
      <c r="AD10" s="333">
        <v>512</v>
      </c>
    </row>
    <row r="11" ht="18">
      <c r="AD11" s="333"/>
    </row>
    <row r="12" spans="1:30" ht="18">
      <c r="A12" s="334" t="s">
        <v>122</v>
      </c>
      <c r="B12" s="335"/>
      <c r="C12" s="335"/>
      <c r="D12" s="335"/>
      <c r="E12" s="335"/>
      <c r="F12" s="335"/>
      <c r="G12" s="335"/>
      <c r="H12" s="336"/>
      <c r="AD12" s="333"/>
    </row>
    <row r="13" ht="18">
      <c r="AD13" s="333"/>
    </row>
    <row r="14" spans="1:30" ht="37.5" customHeight="1">
      <c r="A14" s="274" t="s">
        <v>143</v>
      </c>
      <c r="B14" s="337"/>
      <c r="C14" s="337"/>
      <c r="D14" s="337"/>
      <c r="E14" s="337"/>
      <c r="F14" s="337"/>
      <c r="G14" s="337"/>
      <c r="H14" s="337"/>
      <c r="I14" s="337"/>
      <c r="J14" s="337"/>
      <c r="K14" s="337"/>
      <c r="L14" s="337"/>
      <c r="M14" s="337"/>
      <c r="N14" s="337"/>
      <c r="O14" s="337"/>
      <c r="P14" s="337"/>
      <c r="Q14" s="337"/>
      <c r="R14" s="337"/>
      <c r="S14" s="337"/>
      <c r="T14" s="337"/>
      <c r="U14" s="337"/>
      <c r="V14" s="337"/>
      <c r="W14" s="337"/>
      <c r="X14" s="338"/>
      <c r="AD14" s="333"/>
    </row>
    <row r="15" spans="1:30" ht="15" customHeight="1">
      <c r="A15" s="339"/>
      <c r="B15" s="340"/>
      <c r="C15" s="340"/>
      <c r="D15" s="340"/>
      <c r="E15" s="340"/>
      <c r="F15" s="340"/>
      <c r="G15" s="340"/>
      <c r="H15" s="340"/>
      <c r="I15" s="340"/>
      <c r="J15" s="340"/>
      <c r="K15" s="340"/>
      <c r="L15" s="340"/>
      <c r="M15" s="340"/>
      <c r="N15" s="340"/>
      <c r="O15" s="340"/>
      <c r="P15" s="340"/>
      <c r="Q15" s="340"/>
      <c r="R15" s="340"/>
      <c r="S15" s="340"/>
      <c r="T15" s="340"/>
      <c r="U15" s="340"/>
      <c r="V15" s="340"/>
      <c r="W15" s="340"/>
      <c r="X15" s="341"/>
      <c r="AD15" s="333"/>
    </row>
    <row r="16" spans="1:30" ht="21.75" customHeight="1">
      <c r="A16" s="196" t="s">
        <v>144</v>
      </c>
      <c r="Y16" s="326" t="s">
        <v>6</v>
      </c>
      <c r="Z16" s="342">
        <v>0</v>
      </c>
      <c r="AB16" s="326">
        <v>0</v>
      </c>
      <c r="AD16" s="343">
        <v>-356</v>
      </c>
    </row>
    <row r="17" spans="1:30" ht="24.75"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row>
    <row r="18" spans="1:24" ht="27" customHeight="1">
      <c r="A18" s="344" t="s">
        <v>123</v>
      </c>
      <c r="B18" s="337"/>
      <c r="C18" s="337"/>
      <c r="D18" s="337"/>
      <c r="E18" s="337"/>
      <c r="F18" s="337"/>
      <c r="G18" s="337"/>
      <c r="H18" s="337"/>
      <c r="I18" s="337"/>
      <c r="J18" s="337"/>
      <c r="K18" s="337"/>
      <c r="L18" s="337"/>
      <c r="M18" s="337"/>
      <c r="N18" s="337"/>
      <c r="O18" s="337"/>
      <c r="P18" s="337"/>
      <c r="Q18" s="337"/>
      <c r="R18" s="337"/>
      <c r="S18" s="337"/>
      <c r="T18" s="337"/>
      <c r="U18" s="337"/>
      <c r="V18" s="337"/>
      <c r="W18" s="337"/>
      <c r="X18" s="338"/>
    </row>
    <row r="19" spans="1:24" ht="13.5" customHeight="1">
      <c r="A19" s="339"/>
      <c r="B19" s="340"/>
      <c r="C19" s="340"/>
      <c r="D19" s="340"/>
      <c r="E19" s="340"/>
      <c r="F19" s="340"/>
      <c r="G19" s="340"/>
      <c r="H19" s="340"/>
      <c r="I19" s="340"/>
      <c r="J19" s="340"/>
      <c r="K19" s="340"/>
      <c r="L19" s="340"/>
      <c r="M19" s="340"/>
      <c r="N19" s="340"/>
      <c r="O19" s="340"/>
      <c r="P19" s="340"/>
      <c r="Q19" s="340"/>
      <c r="R19" s="340"/>
      <c r="S19" s="340"/>
      <c r="T19" s="340"/>
      <c r="U19" s="340"/>
      <c r="V19" s="340"/>
      <c r="W19" s="340"/>
      <c r="X19" s="341"/>
    </row>
    <row r="20" spans="1:24" ht="74.25" customHeight="1">
      <c r="A20" s="258" t="s">
        <v>145</v>
      </c>
      <c r="B20" s="345"/>
      <c r="C20" s="345"/>
      <c r="D20" s="345"/>
      <c r="E20" s="345"/>
      <c r="F20" s="345"/>
      <c r="G20" s="345"/>
      <c r="H20" s="345"/>
      <c r="I20" s="345"/>
      <c r="J20" s="345"/>
      <c r="K20" s="345"/>
      <c r="L20" s="345"/>
      <c r="M20" s="345"/>
      <c r="N20" s="345"/>
      <c r="O20" s="345"/>
      <c r="P20" s="345"/>
      <c r="Q20" s="345"/>
      <c r="R20" s="345"/>
      <c r="S20" s="345"/>
      <c r="T20" s="345"/>
      <c r="U20" s="345"/>
      <c r="V20" s="345"/>
      <c r="W20" s="345"/>
      <c r="X20" s="346"/>
    </row>
    <row r="21" spans="1:24" ht="18" customHeight="1">
      <c r="A21" s="339"/>
      <c r="B21" s="340"/>
      <c r="C21" s="340"/>
      <c r="D21" s="340"/>
      <c r="E21" s="340"/>
      <c r="F21" s="340"/>
      <c r="G21" s="340"/>
      <c r="H21" s="340"/>
      <c r="I21" s="340"/>
      <c r="J21" s="340"/>
      <c r="K21" s="340"/>
      <c r="L21" s="340"/>
      <c r="M21" s="340"/>
      <c r="N21" s="340"/>
      <c r="O21" s="340"/>
      <c r="P21" s="340"/>
      <c r="Q21" s="340"/>
      <c r="R21" s="340"/>
      <c r="S21" s="340"/>
      <c r="T21" s="340"/>
      <c r="U21" s="340"/>
      <c r="V21" s="340"/>
      <c r="W21" s="340"/>
      <c r="X21" s="341"/>
    </row>
    <row r="22" spans="1:30" ht="18">
      <c r="A22" s="334" t="s">
        <v>124</v>
      </c>
      <c r="B22" s="335"/>
      <c r="C22" s="335"/>
      <c r="D22" s="335"/>
      <c r="E22" s="335"/>
      <c r="F22" s="335"/>
      <c r="G22" s="335"/>
      <c r="H22" s="335"/>
      <c r="I22" s="335"/>
      <c r="J22" s="335"/>
      <c r="K22" s="335"/>
      <c r="L22" s="335"/>
      <c r="M22" s="335"/>
      <c r="N22" s="335"/>
      <c r="O22" s="335"/>
      <c r="P22" s="335"/>
      <c r="Q22" s="335"/>
      <c r="R22" s="335"/>
      <c r="S22" s="335"/>
      <c r="T22" s="335"/>
      <c r="U22" s="335"/>
      <c r="V22" s="335"/>
      <c r="W22" s="335"/>
      <c r="X22" s="336"/>
      <c r="Y22" s="326" t="s">
        <v>6</v>
      </c>
      <c r="Z22" s="342">
        <f>SUM(Z3:Z16)</f>
        <v>5</v>
      </c>
      <c r="AA22" s="326">
        <f>SUM(AA3:AA16)</f>
        <v>0</v>
      </c>
      <c r="AB22" s="342">
        <f>SUM(AB3:AB16)</f>
        <v>2</v>
      </c>
      <c r="AC22" s="326">
        <f>SUM(AC3:AC16)</f>
        <v>0</v>
      </c>
      <c r="AD22" s="347">
        <f>SUM(AD3:AD16)</f>
        <v>156</v>
      </c>
    </row>
    <row r="25" spans="1:29" ht="56.25" customHeight="1">
      <c r="A25" s="348" t="s">
        <v>125</v>
      </c>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224"/>
      <c r="Z25" s="224"/>
      <c r="AA25" s="224"/>
      <c r="AB25" s="224"/>
      <c r="AC25" s="225"/>
    </row>
    <row r="26" spans="1:29" ht="18">
      <c r="A26" s="226"/>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8"/>
    </row>
    <row r="27" spans="1:29" ht="15" customHeight="1">
      <c r="A27" s="226"/>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8"/>
    </row>
    <row r="28" spans="1:29" ht="11.25" customHeight="1">
      <c r="A28" s="226"/>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8"/>
    </row>
    <row r="29" spans="1:29" ht="15" customHeight="1" hidden="1">
      <c r="A29" s="226"/>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8"/>
    </row>
    <row r="30" spans="1:29" ht="3.75" customHeight="1">
      <c r="A30" s="229"/>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1"/>
    </row>
  </sheetData>
  <mergeCells count="8">
    <mergeCell ref="A18:X18"/>
    <mergeCell ref="A20:X20"/>
    <mergeCell ref="A22:X22"/>
    <mergeCell ref="A25:X25"/>
    <mergeCell ref="A8:H8"/>
    <mergeCell ref="A10:X10"/>
    <mergeCell ref="A12:H12"/>
    <mergeCell ref="A14:X1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V62"/>
  <sheetViews>
    <sheetView zoomScale="75" zoomScaleNormal="75" workbookViewId="0" topLeftCell="A1">
      <selection activeCell="A1" sqref="A1:IV16384"/>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41" t="s">
        <v>44</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92" t="s">
        <v>126</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42" t="s">
        <v>7</v>
      </c>
      <c r="B3" s="5"/>
      <c r="C3" s="5"/>
      <c r="D3" s="5"/>
      <c r="E3" s="5"/>
      <c r="F3" s="5"/>
      <c r="G3" s="5"/>
      <c r="H3" s="5"/>
      <c r="I3" s="5"/>
      <c r="J3" s="5"/>
      <c r="K3" s="5"/>
      <c r="L3" s="5"/>
      <c r="M3" s="5"/>
      <c r="N3" s="5"/>
      <c r="O3" s="5"/>
      <c r="P3" s="5"/>
      <c r="Q3" s="5"/>
      <c r="R3" s="5"/>
      <c r="S3" s="5"/>
      <c r="T3" s="5"/>
      <c r="U3" s="5"/>
      <c r="V3" s="5"/>
      <c r="W3" s="5"/>
      <c r="X3" s="5"/>
      <c r="Y3" s="5"/>
      <c r="Z3" s="5"/>
      <c r="AA3" s="5"/>
      <c r="AB3" s="5"/>
      <c r="AC3" s="5"/>
      <c r="AD3" s="5"/>
    </row>
    <row r="7" spans="8:30" ht="30">
      <c r="H7" s="27" t="s">
        <v>127</v>
      </c>
      <c r="I7" s="11"/>
      <c r="J7" s="11"/>
      <c r="K7" s="11"/>
      <c r="L7" s="11"/>
      <c r="N7" s="26" t="s">
        <v>0</v>
      </c>
      <c r="O7" s="11"/>
      <c r="P7" s="11"/>
      <c r="Q7" s="11"/>
      <c r="R7" s="11"/>
      <c r="T7" s="26" t="s">
        <v>1</v>
      </c>
      <c r="U7" s="11"/>
      <c r="V7" s="11"/>
      <c r="W7" s="11"/>
      <c r="X7" s="11"/>
      <c r="Z7" s="11" t="s">
        <v>16</v>
      </c>
      <c r="AA7" s="11"/>
      <c r="AB7" s="11"/>
      <c r="AC7" s="11"/>
      <c r="AD7" s="11"/>
    </row>
    <row r="8" spans="8:26" ht="15">
      <c r="H8" s="37" t="s">
        <v>13</v>
      </c>
      <c r="N8" s="37" t="s">
        <v>13</v>
      </c>
      <c r="T8" s="37" t="s">
        <v>13</v>
      </c>
      <c r="Z8" s="37" t="s">
        <v>13</v>
      </c>
    </row>
    <row r="9" spans="1:30" ht="15">
      <c r="A9" s="9" t="s">
        <v>10</v>
      </c>
      <c r="H9" s="36" t="s">
        <v>15</v>
      </c>
      <c r="J9" s="36" t="s">
        <v>11</v>
      </c>
      <c r="L9" s="36" t="s">
        <v>9</v>
      </c>
      <c r="N9" s="36" t="s">
        <v>15</v>
      </c>
      <c r="P9" s="36" t="s">
        <v>11</v>
      </c>
      <c r="R9" s="36" t="s">
        <v>9</v>
      </c>
      <c r="T9" s="36" t="s">
        <v>15</v>
      </c>
      <c r="V9" s="36" t="s">
        <v>11</v>
      </c>
      <c r="X9" s="36" t="s">
        <v>9</v>
      </c>
      <c r="Z9" s="36" t="s">
        <v>15</v>
      </c>
      <c r="AB9" s="36" t="s">
        <v>11</v>
      </c>
      <c r="AD9" s="36" t="s">
        <v>9</v>
      </c>
    </row>
    <row r="10" spans="1:30" ht="15">
      <c r="A10" s="9"/>
      <c r="H10" s="9"/>
      <c r="J10" s="9"/>
      <c r="L10" s="9"/>
      <c r="N10" s="9"/>
      <c r="P10" s="9"/>
      <c r="R10" s="9"/>
      <c r="T10" s="9"/>
      <c r="V10" s="9"/>
      <c r="X10" s="9"/>
      <c r="Z10" s="9"/>
      <c r="AB10" s="9"/>
      <c r="AD10" s="9"/>
    </row>
    <row r="11" spans="1:7" ht="15">
      <c r="A11" s="2" t="s">
        <v>8</v>
      </c>
      <c r="B11" s="25" t="s">
        <v>128</v>
      </c>
      <c r="G11" s="2" t="s">
        <v>6</v>
      </c>
    </row>
    <row r="12" spans="1:30" ht="15">
      <c r="A12" s="9"/>
      <c r="B12" s="25" t="s">
        <v>129</v>
      </c>
      <c r="G12" s="25" t="s">
        <v>6</v>
      </c>
      <c r="H12" s="2">
        <v>32</v>
      </c>
      <c r="I12" s="25" t="s">
        <v>6</v>
      </c>
      <c r="J12" s="2">
        <v>32</v>
      </c>
      <c r="L12" s="309">
        <v>3393</v>
      </c>
      <c r="N12" s="2">
        <v>32</v>
      </c>
      <c r="P12" s="2">
        <v>32</v>
      </c>
      <c r="R12" s="8">
        <v>3429</v>
      </c>
      <c r="T12" s="2">
        <v>32</v>
      </c>
      <c r="V12" s="2">
        <v>32</v>
      </c>
      <c r="X12" s="309">
        <v>3429</v>
      </c>
      <c r="Z12" s="2">
        <f>T12-N12</f>
        <v>0</v>
      </c>
      <c r="AB12" s="2">
        <f>V12-P12</f>
        <v>0</v>
      </c>
      <c r="AD12" s="309">
        <f>X12-R12</f>
        <v>0</v>
      </c>
    </row>
    <row r="13" spans="1:30" ht="15">
      <c r="A13" s="9"/>
      <c r="B13" s="25"/>
      <c r="H13" s="9"/>
      <c r="J13" s="9"/>
      <c r="L13" s="9"/>
      <c r="N13" s="9"/>
      <c r="P13" s="9"/>
      <c r="R13" s="9"/>
      <c r="T13" s="9"/>
      <c r="V13" s="9"/>
      <c r="X13" s="9"/>
      <c r="Z13" s="9"/>
      <c r="AB13" s="9"/>
      <c r="AD13" s="9"/>
    </row>
    <row r="14" spans="1:7" ht="15">
      <c r="A14" s="2" t="s">
        <v>130</v>
      </c>
      <c r="B14" s="25" t="s">
        <v>131</v>
      </c>
      <c r="G14" s="2" t="s">
        <v>6</v>
      </c>
    </row>
    <row r="15" spans="2:30" ht="15">
      <c r="B15" s="25" t="s">
        <v>132</v>
      </c>
      <c r="G15" s="25" t="s">
        <v>6</v>
      </c>
      <c r="H15" s="2">
        <v>2358</v>
      </c>
      <c r="J15" s="2">
        <v>2174</v>
      </c>
      <c r="L15" s="2">
        <v>717140</v>
      </c>
      <c r="N15" s="2">
        <v>2358</v>
      </c>
      <c r="P15" s="2">
        <v>2214</v>
      </c>
      <c r="R15" s="2">
        <v>646725</v>
      </c>
      <c r="T15" s="2">
        <v>2375</v>
      </c>
      <c r="U15" s="2" t="s">
        <v>6</v>
      </c>
      <c r="V15" s="2">
        <v>2220</v>
      </c>
      <c r="X15" s="2">
        <v>650275</v>
      </c>
      <c r="Z15" s="2">
        <f>T15-N15</f>
        <v>17</v>
      </c>
      <c r="AB15" s="2">
        <f>V15-P15</f>
        <v>6</v>
      </c>
      <c r="AD15" s="2">
        <f>X15-R15</f>
        <v>3550</v>
      </c>
    </row>
    <row r="16" spans="2:30" ht="15">
      <c r="B16" s="25" t="s">
        <v>133</v>
      </c>
      <c r="H16" s="2">
        <v>0</v>
      </c>
      <c r="J16" s="2">
        <v>0</v>
      </c>
      <c r="L16" s="2">
        <v>40000</v>
      </c>
      <c r="N16" s="2">
        <v>0</v>
      </c>
      <c r="P16" s="2">
        <v>0</v>
      </c>
      <c r="R16" s="2">
        <v>40000</v>
      </c>
      <c r="T16" s="2">
        <v>0</v>
      </c>
      <c r="U16" s="2" t="s">
        <v>6</v>
      </c>
      <c r="V16" s="2">
        <v>0</v>
      </c>
      <c r="X16" s="25">
        <v>40000</v>
      </c>
      <c r="Z16" s="2">
        <f>T16-N16</f>
        <v>0</v>
      </c>
      <c r="AB16" s="2">
        <f>V16-P16</f>
        <v>0</v>
      </c>
      <c r="AD16" s="2">
        <f>X16-R16</f>
        <v>0</v>
      </c>
    </row>
    <row r="17" spans="1:30" ht="15">
      <c r="A17" s="25" t="s">
        <v>6</v>
      </c>
      <c r="B17" s="25" t="s">
        <v>134</v>
      </c>
      <c r="G17" s="2" t="s">
        <v>6</v>
      </c>
      <c r="H17" s="2">
        <v>0</v>
      </c>
      <c r="J17" s="2">
        <v>0</v>
      </c>
      <c r="L17" s="2">
        <v>15501</v>
      </c>
      <c r="N17" s="2">
        <v>0</v>
      </c>
      <c r="P17" s="2">
        <v>0</v>
      </c>
      <c r="R17" s="2">
        <v>15501</v>
      </c>
      <c r="T17" s="2">
        <v>0</v>
      </c>
      <c r="U17" s="2" t="s">
        <v>6</v>
      </c>
      <c r="V17" s="2">
        <v>0</v>
      </c>
      <c r="X17" s="2">
        <v>15501</v>
      </c>
      <c r="Z17" s="2">
        <f>T17-N17</f>
        <v>0</v>
      </c>
      <c r="AB17" s="2">
        <f>V17-P17</f>
        <v>0</v>
      </c>
      <c r="AD17" s="2">
        <f>X17-R17</f>
        <v>0</v>
      </c>
    </row>
    <row r="18" spans="1:30" ht="15">
      <c r="A18" s="25" t="s">
        <v>6</v>
      </c>
      <c r="B18" s="25" t="s">
        <v>135</v>
      </c>
      <c r="G18" s="2" t="s">
        <v>6</v>
      </c>
      <c r="H18" s="35">
        <v>0</v>
      </c>
      <c r="I18" s="310"/>
      <c r="J18" s="35">
        <v>0</v>
      </c>
      <c r="K18" s="310"/>
      <c r="L18" s="35">
        <v>21296</v>
      </c>
      <c r="M18" s="310"/>
      <c r="N18" s="35">
        <v>0</v>
      </c>
      <c r="O18" s="310"/>
      <c r="P18" s="35">
        <v>0</v>
      </c>
      <c r="Q18" s="310"/>
      <c r="R18" s="35">
        <v>21296</v>
      </c>
      <c r="S18" s="310"/>
      <c r="T18" s="35">
        <v>0</v>
      </c>
      <c r="U18" s="310"/>
      <c r="V18" s="35">
        <v>0</v>
      </c>
      <c r="W18" s="310"/>
      <c r="X18" s="35">
        <v>21296</v>
      </c>
      <c r="Y18" s="310"/>
      <c r="Z18" s="35">
        <f>T18-N18</f>
        <v>0</v>
      </c>
      <c r="AA18" s="310"/>
      <c r="AB18" s="35">
        <f>V18-P18</f>
        <v>0</v>
      </c>
      <c r="AC18" s="310"/>
      <c r="AD18" s="35">
        <f>X18-R18</f>
        <v>0</v>
      </c>
    </row>
    <row r="19" spans="1:31" ht="15">
      <c r="A19" s="25" t="s">
        <v>6</v>
      </c>
      <c r="B19" s="25" t="s">
        <v>136</v>
      </c>
      <c r="G19" s="311" t="s">
        <v>6</v>
      </c>
      <c r="H19" s="312">
        <v>2358</v>
      </c>
      <c r="I19" s="312" t="s">
        <v>6</v>
      </c>
      <c r="J19" s="312">
        <v>2174</v>
      </c>
      <c r="K19" s="313"/>
      <c r="L19" s="312">
        <v>793937</v>
      </c>
      <c r="M19" s="313"/>
      <c r="N19" s="312">
        <v>2358</v>
      </c>
      <c r="O19" s="313"/>
      <c r="P19" s="312">
        <f>2174+40</f>
        <v>2214</v>
      </c>
      <c r="Q19" s="313"/>
      <c r="R19" s="312">
        <v>723522</v>
      </c>
      <c r="S19" s="313"/>
      <c r="T19" s="312">
        <v>2375</v>
      </c>
      <c r="U19" s="313"/>
      <c r="V19" s="312">
        <v>2220</v>
      </c>
      <c r="W19" s="313"/>
      <c r="X19" s="312">
        <v>727072</v>
      </c>
      <c r="Y19" s="313"/>
      <c r="Z19" s="2">
        <f>T19-N19</f>
        <v>17</v>
      </c>
      <c r="AA19" s="313"/>
      <c r="AB19" s="2">
        <f>V19-P19</f>
        <v>6</v>
      </c>
      <c r="AC19" s="313"/>
      <c r="AD19" s="314">
        <f>X19-R19</f>
        <v>3550</v>
      </c>
      <c r="AE19" s="315"/>
    </row>
    <row r="20" spans="8:30" ht="15">
      <c r="H20" s="182"/>
      <c r="I20" s="182"/>
      <c r="J20" s="182"/>
      <c r="K20" s="182"/>
      <c r="L20" s="182"/>
      <c r="M20" s="182"/>
      <c r="N20" s="182"/>
      <c r="O20" s="182"/>
      <c r="P20" s="182"/>
      <c r="Q20" s="182"/>
      <c r="R20" s="182"/>
      <c r="S20" s="182"/>
      <c r="T20" s="182"/>
      <c r="U20" s="182"/>
      <c r="V20" s="182"/>
      <c r="W20" s="182"/>
      <c r="X20" s="182"/>
      <c r="Y20" s="182"/>
      <c r="Z20" s="182"/>
      <c r="AA20" s="182"/>
      <c r="AB20" s="182"/>
      <c r="AC20" s="182"/>
      <c r="AD20" s="316"/>
    </row>
    <row r="21" spans="2:30" ht="15">
      <c r="B21" s="2" t="s">
        <v>17</v>
      </c>
      <c r="G21" s="2" t="s">
        <v>6</v>
      </c>
      <c r="H21" s="2">
        <f>+H12+H19</f>
        <v>2390</v>
      </c>
      <c r="J21" s="2">
        <f>+J12+J19</f>
        <v>2206</v>
      </c>
      <c r="L21" s="314">
        <f>+L12+L19</f>
        <v>797330</v>
      </c>
      <c r="M21" s="8"/>
      <c r="N21" s="2">
        <f>+N12+N19</f>
        <v>2390</v>
      </c>
      <c r="O21" s="8"/>
      <c r="P21" s="2">
        <f>+P12+P19</f>
        <v>2246</v>
      </c>
      <c r="Q21" s="8"/>
      <c r="R21" s="314">
        <f>+R12+R19</f>
        <v>726951</v>
      </c>
      <c r="S21" s="8"/>
      <c r="T21" s="2">
        <f>+T12+T19</f>
        <v>2407</v>
      </c>
      <c r="U21" s="8"/>
      <c r="V21" s="2">
        <f>+V12+V19</f>
        <v>2252</v>
      </c>
      <c r="W21" s="8"/>
      <c r="X21" s="314">
        <f>+X12+X19</f>
        <v>730501</v>
      </c>
      <c r="Y21" s="8"/>
      <c r="Z21" s="2">
        <f>+Z12+Z19</f>
        <v>17</v>
      </c>
      <c r="AB21" s="2">
        <f>+AB12+AB19</f>
        <v>6</v>
      </c>
      <c r="AC21" s="8"/>
      <c r="AD21" s="314">
        <f>+AD12+AD19</f>
        <v>3550</v>
      </c>
    </row>
    <row r="22" spans="13:29" ht="15">
      <c r="M22" s="8"/>
      <c r="O22" s="8"/>
      <c r="Q22" s="8"/>
      <c r="S22" s="8"/>
      <c r="U22" s="8"/>
      <c r="W22" s="8"/>
      <c r="Y22" s="8"/>
      <c r="AC22" s="8"/>
    </row>
    <row r="24" spans="2:30" ht="15" customHeight="1">
      <c r="B24" s="317" t="s">
        <v>137</v>
      </c>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9"/>
    </row>
    <row r="25" spans="2:30" ht="15" customHeight="1">
      <c r="B25" s="320"/>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2"/>
    </row>
    <row r="26" spans="2:30" ht="6" customHeight="1">
      <c r="B26" s="320"/>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2"/>
    </row>
    <row r="27" spans="2:30" ht="15" customHeight="1" hidden="1">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5"/>
    </row>
    <row r="29" spans="1:256" ht="2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20.25">
      <c r="A30" s="1"/>
      <c r="B30" s="1"/>
      <c r="C30" s="1"/>
      <c r="D30" s="1"/>
      <c r="E30" s="1"/>
      <c r="F30" s="1"/>
      <c r="G30" s="1"/>
      <c r="H30" s="1"/>
      <c r="I30" s="1"/>
      <c r="J30" s="1"/>
      <c r="K30" s="1"/>
      <c r="L30" s="1"/>
      <c r="M30" s="1"/>
      <c r="N30" s="1"/>
      <c r="O30" s="1"/>
      <c r="P30" s="1"/>
      <c r="Q30" s="1"/>
      <c r="R30" s="1"/>
      <c r="S30" s="1"/>
      <c r="T30" s="1"/>
      <c r="U30" s="1"/>
      <c r="V30" s="1"/>
      <c r="W30" s="1"/>
      <c r="X30" s="1"/>
      <c r="Y30" s="1"/>
      <c r="Z30" s="17" t="s">
        <v>14</v>
      </c>
      <c r="AA30" s="17"/>
      <c r="AB30" s="17"/>
      <c r="AC30" s="1"/>
      <c r="AD30" s="1"/>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20.25">
      <c r="A31" s="295" t="s">
        <v>2</v>
      </c>
      <c r="B31" s="296"/>
      <c r="C31" s="296"/>
      <c r="D31" s="296"/>
      <c r="E31" s="296"/>
      <c r="F31" s="296"/>
      <c r="G31" s="296"/>
      <c r="H31" s="297"/>
      <c r="I31" s="1"/>
      <c r="J31" s="1"/>
      <c r="K31" s="1"/>
      <c r="L31" s="1"/>
      <c r="M31" s="1"/>
      <c r="N31" s="1"/>
      <c r="O31" s="1"/>
      <c r="P31" s="1"/>
      <c r="Q31" s="1"/>
      <c r="R31" s="1"/>
      <c r="S31" s="1"/>
      <c r="T31" s="1"/>
      <c r="U31" s="1"/>
      <c r="V31" s="1"/>
      <c r="W31" s="1"/>
      <c r="X31" s="1"/>
      <c r="Y31" s="1"/>
      <c r="Z31" s="18" t="s">
        <v>15</v>
      </c>
      <c r="AA31" s="17"/>
      <c r="AB31" s="18" t="s">
        <v>11</v>
      </c>
      <c r="AC31" s="1"/>
      <c r="AD31" s="19" t="s">
        <v>9</v>
      </c>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c r="A33" s="292" t="s">
        <v>138</v>
      </c>
      <c r="B33" s="293"/>
      <c r="C33" s="293"/>
      <c r="D33" s="293"/>
      <c r="E33" s="293"/>
      <c r="F33" s="293"/>
      <c r="G33" s="293"/>
      <c r="H33" s="293"/>
      <c r="I33" s="293"/>
      <c r="J33" s="293"/>
      <c r="K33" s="293"/>
      <c r="L33" s="293"/>
      <c r="M33" s="293"/>
      <c r="N33" s="293"/>
      <c r="O33" s="293"/>
      <c r="P33" s="293"/>
      <c r="Q33" s="293"/>
      <c r="R33" s="293"/>
      <c r="S33" s="293"/>
      <c r="T33" s="293"/>
      <c r="U33" s="293"/>
      <c r="V33" s="293"/>
      <c r="W33" s="293"/>
      <c r="X33" s="294"/>
      <c r="Y33" s="1" t="s">
        <v>6</v>
      </c>
      <c r="Z33" s="1">
        <v>17</v>
      </c>
      <c r="AA33" s="1" t="s">
        <v>6</v>
      </c>
      <c r="AB33" s="1">
        <v>6</v>
      </c>
      <c r="AC33" s="1"/>
      <c r="AD33" s="10">
        <v>4114</v>
      </c>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0"/>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265" t="s">
        <v>139</v>
      </c>
      <c r="B35" s="290"/>
      <c r="C35" s="290"/>
      <c r="D35" s="290"/>
      <c r="E35" s="290"/>
      <c r="F35" s="290"/>
      <c r="G35" s="290"/>
      <c r="H35" s="291"/>
      <c r="I35" s="1"/>
      <c r="J35" s="1"/>
      <c r="K35" s="1"/>
      <c r="L35" s="1"/>
      <c r="M35" s="1"/>
      <c r="N35" s="1"/>
      <c r="O35" s="1"/>
      <c r="P35" s="1"/>
      <c r="Q35" s="1"/>
      <c r="R35" s="1"/>
      <c r="S35" s="1"/>
      <c r="T35" s="1"/>
      <c r="U35" s="1"/>
      <c r="V35" s="1"/>
      <c r="W35" s="1"/>
      <c r="X35" s="1"/>
      <c r="Y35" s="1"/>
      <c r="Z35" s="1"/>
      <c r="AA35" s="1"/>
      <c r="AB35" s="1"/>
      <c r="AC35" s="1"/>
      <c r="AD35" s="10"/>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1"/>
      <c r="B36"/>
      <c r="C36"/>
      <c r="D36"/>
      <c r="E36"/>
      <c r="F36"/>
      <c r="G36"/>
      <c r="H36"/>
      <c r="I36" s="1"/>
      <c r="J36" s="1"/>
      <c r="K36" s="1"/>
      <c r="L36" s="1"/>
      <c r="M36" s="1"/>
      <c r="N36" s="1"/>
      <c r="O36" s="1"/>
      <c r="P36" s="1"/>
      <c r="Q36" s="1"/>
      <c r="R36" s="1"/>
      <c r="S36" s="1"/>
      <c r="T36" s="1"/>
      <c r="U36" s="1"/>
      <c r="V36" s="1"/>
      <c r="W36" s="1"/>
      <c r="X36" s="1"/>
      <c r="Y36" s="1"/>
      <c r="Z36" s="1"/>
      <c r="AA36" s="1"/>
      <c r="AB36" s="1"/>
      <c r="AC36" s="1"/>
      <c r="AD36" s="10"/>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35.25" customHeight="1">
      <c r="A37" s="274" t="s">
        <v>140</v>
      </c>
      <c r="B37" s="269"/>
      <c r="C37" s="269"/>
      <c r="D37" s="269"/>
      <c r="E37" s="269"/>
      <c r="F37" s="269"/>
      <c r="G37" s="269"/>
      <c r="H37" s="269"/>
      <c r="I37" s="269"/>
      <c r="J37" s="269"/>
      <c r="K37" s="269"/>
      <c r="L37" s="269"/>
      <c r="M37" s="269"/>
      <c r="N37" s="269"/>
      <c r="O37" s="269"/>
      <c r="P37" s="269"/>
      <c r="Q37" s="269"/>
      <c r="R37" s="269"/>
      <c r="S37" s="269"/>
      <c r="T37" s="269"/>
      <c r="U37" s="269"/>
      <c r="V37" s="269"/>
      <c r="W37" s="269"/>
      <c r="X37" s="270"/>
      <c r="Y37" s="1"/>
      <c r="Z37" s="1"/>
      <c r="AA37" s="1"/>
      <c r="AB37" s="1"/>
      <c r="AC37" s="1"/>
      <c r="AD37" s="10"/>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ustomHeight="1">
      <c r="A38" s="179"/>
      <c r="B38" s="180"/>
      <c r="C38" s="180"/>
      <c r="D38" s="180"/>
      <c r="E38" s="180"/>
      <c r="F38" s="180"/>
      <c r="G38" s="180"/>
      <c r="H38" s="180"/>
      <c r="I38" s="180"/>
      <c r="J38" s="180"/>
      <c r="K38" s="180"/>
      <c r="L38" s="180"/>
      <c r="M38" s="180"/>
      <c r="N38" s="180"/>
      <c r="O38" s="180"/>
      <c r="P38" s="180"/>
      <c r="Q38" s="180"/>
      <c r="R38" s="180"/>
      <c r="S38" s="180"/>
      <c r="T38" s="180"/>
      <c r="U38" s="180"/>
      <c r="V38" s="180"/>
      <c r="W38" s="180"/>
      <c r="X38" s="181"/>
      <c r="Y38" s="1"/>
      <c r="Z38" s="1"/>
      <c r="AA38" s="1"/>
      <c r="AB38" s="1"/>
      <c r="AC38" s="1"/>
      <c r="AD38" s="10"/>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6.5" customHeight="1">
      <c r="A39" s="196" t="s">
        <v>112</v>
      </c>
      <c r="B39" s="1"/>
      <c r="C39" s="1"/>
      <c r="D39" s="1"/>
      <c r="E39" s="1"/>
      <c r="F39" s="1"/>
      <c r="G39" s="1"/>
      <c r="H39" s="1"/>
      <c r="I39" s="1"/>
      <c r="J39" s="1"/>
      <c r="K39" s="1"/>
      <c r="L39" s="1"/>
      <c r="M39" s="1"/>
      <c r="N39" s="1"/>
      <c r="O39" s="1"/>
      <c r="P39" s="1"/>
      <c r="Q39" s="1"/>
      <c r="R39" s="1"/>
      <c r="S39" s="1"/>
      <c r="T39" s="1"/>
      <c r="U39" s="1"/>
      <c r="V39" s="1"/>
      <c r="W39" s="1"/>
      <c r="X39" s="1"/>
      <c r="Y39" s="1" t="s">
        <v>6</v>
      </c>
      <c r="Z39" s="24">
        <v>0</v>
      </c>
      <c r="AA39" s="1"/>
      <c r="AB39" s="1">
        <v>0</v>
      </c>
      <c r="AD39" s="307">
        <v>-564</v>
      </c>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2.5" customHeight="1">
      <c r="A41" s="268" t="s">
        <v>123</v>
      </c>
      <c r="B41" s="269"/>
      <c r="C41" s="269"/>
      <c r="D41" s="269"/>
      <c r="E41" s="269"/>
      <c r="F41" s="269"/>
      <c r="G41" s="269"/>
      <c r="H41" s="269"/>
      <c r="I41" s="269"/>
      <c r="J41" s="269"/>
      <c r="K41" s="269"/>
      <c r="L41" s="269"/>
      <c r="M41" s="269"/>
      <c r="N41" s="269"/>
      <c r="O41" s="269"/>
      <c r="P41" s="269"/>
      <c r="Q41" s="269"/>
      <c r="R41" s="269"/>
      <c r="S41" s="269"/>
      <c r="T41" s="269"/>
      <c r="U41" s="269"/>
      <c r="V41" s="269"/>
      <c r="W41" s="269"/>
      <c r="X41" s="270"/>
      <c r="Y41" s="1"/>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7.25" customHeight="1">
      <c r="A42" s="179"/>
      <c r="B42" s="180"/>
      <c r="C42" s="180"/>
      <c r="D42" s="180"/>
      <c r="E42" s="180"/>
      <c r="F42" s="180"/>
      <c r="G42" s="180"/>
      <c r="H42" s="180"/>
      <c r="I42" s="180"/>
      <c r="J42" s="180"/>
      <c r="K42" s="180"/>
      <c r="L42" s="180"/>
      <c r="M42" s="180"/>
      <c r="N42" s="180"/>
      <c r="O42" s="180"/>
      <c r="P42" s="180"/>
      <c r="Q42" s="180"/>
      <c r="R42" s="180"/>
      <c r="S42" s="180"/>
      <c r="T42" s="180"/>
      <c r="U42" s="180"/>
      <c r="V42" s="180"/>
      <c r="W42" s="180"/>
      <c r="X42" s="181"/>
      <c r="Y42" s="1"/>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72" customHeight="1">
      <c r="A43" s="261" t="s">
        <v>141</v>
      </c>
      <c r="B43" s="259"/>
      <c r="C43" s="259"/>
      <c r="D43" s="259"/>
      <c r="E43" s="259"/>
      <c r="F43" s="259"/>
      <c r="G43" s="259"/>
      <c r="H43" s="259"/>
      <c r="I43" s="259"/>
      <c r="J43" s="259"/>
      <c r="K43" s="259"/>
      <c r="L43" s="259"/>
      <c r="M43" s="259"/>
      <c r="N43" s="259"/>
      <c r="O43" s="259"/>
      <c r="P43" s="259"/>
      <c r="Q43" s="259"/>
      <c r="R43" s="259"/>
      <c r="S43" s="259"/>
      <c r="T43" s="259"/>
      <c r="U43" s="259"/>
      <c r="V43" s="259"/>
      <c r="W43" s="259"/>
      <c r="X43" s="260"/>
      <c r="Y43" s="1"/>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ustomHeight="1">
      <c r="A44" s="14"/>
      <c r="B44" s="1"/>
      <c r="C44" s="1"/>
      <c r="D44" s="1"/>
      <c r="E44" s="1"/>
      <c r="F44" s="1"/>
      <c r="G44" s="1"/>
      <c r="H44" s="1"/>
      <c r="I44" s="1"/>
      <c r="J44" s="1"/>
      <c r="K44" s="1"/>
      <c r="L44" s="1"/>
      <c r="M44" s="1"/>
      <c r="N44" s="1"/>
      <c r="O44" s="1"/>
      <c r="P44" s="1"/>
      <c r="Q44" s="1"/>
      <c r="R44" s="1"/>
      <c r="S44" s="1"/>
      <c r="T44" s="1"/>
      <c r="U44" s="1"/>
      <c r="V44" s="1"/>
      <c r="W44" s="1"/>
      <c r="X44" s="1"/>
      <c r="Y44" s="1"/>
      <c r="Z44" s="35"/>
      <c r="AB44" s="35"/>
      <c r="AD44" s="35"/>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8">
      <c r="A45" s="265" t="s">
        <v>142</v>
      </c>
      <c r="B45" s="266"/>
      <c r="C45" s="266"/>
      <c r="D45" s="266"/>
      <c r="E45" s="266"/>
      <c r="F45" s="266"/>
      <c r="G45" s="266"/>
      <c r="H45" s="266"/>
      <c r="I45" s="266"/>
      <c r="J45" s="266"/>
      <c r="K45" s="266"/>
      <c r="L45" s="266"/>
      <c r="M45" s="266"/>
      <c r="N45" s="266"/>
      <c r="O45" s="266"/>
      <c r="P45" s="266"/>
      <c r="Q45" s="266"/>
      <c r="R45" s="266"/>
      <c r="S45" s="266"/>
      <c r="T45" s="266"/>
      <c r="U45" s="266"/>
      <c r="V45" s="266"/>
      <c r="W45" s="266"/>
      <c r="X45" s="267"/>
      <c r="Y45" s="1" t="s">
        <v>6</v>
      </c>
      <c r="Z45" s="24">
        <f>SUM(Z33:Z37)</f>
        <v>17</v>
      </c>
      <c r="AA45" s="1">
        <f>SUM(AA33:AA37)</f>
        <v>0</v>
      </c>
      <c r="AB45" s="24">
        <f>SUM(AB33:AB37)</f>
        <v>6</v>
      </c>
      <c r="AC45" s="1">
        <f>SUM(AC33:AC37)</f>
        <v>0</v>
      </c>
      <c r="AD45" s="308">
        <f>SUM(AD33:AD39)</f>
        <v>3550</v>
      </c>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30"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2:30" ht="18">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8">
      <c r="A51" s="1"/>
      <c r="B51" s="1"/>
      <c r="C51" s="1"/>
      <c r="D51" s="1"/>
      <c r="E51" s="1"/>
      <c r="F51" s="1"/>
      <c r="G51" s="1"/>
      <c r="H51" s="1"/>
      <c r="I51" s="1"/>
      <c r="J51" s="1"/>
      <c r="K51" s="1"/>
      <c r="L51" s="1"/>
      <c r="M51" s="1"/>
      <c r="N51" s="1"/>
      <c r="O51" s="1"/>
      <c r="P51" s="1"/>
      <c r="Q51" s="1"/>
      <c r="R51" s="1"/>
      <c r="S51" s="1"/>
      <c r="T51" s="1"/>
      <c r="U51" s="1"/>
      <c r="V51" s="1"/>
      <c r="W51" s="1"/>
      <c r="X51" s="1"/>
      <c r="Y51" s="1"/>
      <c r="Z51" s="13"/>
      <c r="AA51" s="1"/>
      <c r="AB51" s="13"/>
      <c r="AC51" s="1"/>
      <c r="AD51" s="1"/>
    </row>
    <row r="52" spans="1:30" ht="1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8">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256" ht="20.25">
      <c r="A56" s="20"/>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30" ht="1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sheetData>
  <mergeCells count="8">
    <mergeCell ref="A37:X37"/>
    <mergeCell ref="A41:X41"/>
    <mergeCell ref="A43:X43"/>
    <mergeCell ref="A45:X45"/>
    <mergeCell ref="B24:AD27"/>
    <mergeCell ref="A31:H31"/>
    <mergeCell ref="A33:X33"/>
    <mergeCell ref="A35:H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Leonard Shi</cp:lastModifiedBy>
  <cp:lastPrinted>2004-04-22T19:06:16Z</cp:lastPrinted>
  <dcterms:created xsi:type="dcterms:W3CDTF">2003-12-29T19:39:16Z</dcterms:created>
  <dcterms:modified xsi:type="dcterms:W3CDTF">2004-05-19T17:35:31Z</dcterms:modified>
  <cp:category/>
  <cp:version/>
  <cp:contentType/>
  <cp:contentStatus/>
</cp:coreProperties>
</file>