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3-16" sheetId="1" r:id="rId1"/>
  </sheets>
  <definedNames>
    <definedName name="_xlnm.Print_Area" localSheetId="0">'3-16'!$A$1:$P$38</definedName>
  </definedNames>
  <calcPr fullCalcOnLoad="1"/>
</workbook>
</file>

<file path=xl/sharedStrings.xml><?xml version="1.0" encoding="utf-8"?>
<sst xmlns="http://schemas.openxmlformats.org/spreadsheetml/2006/main" count="42" uniqueCount="40">
  <si>
    <t>Air carrier, domestic, scheduled service</t>
  </si>
  <si>
    <t>Commuter rail</t>
  </si>
  <si>
    <t>SOURCES:</t>
  </si>
  <si>
    <t>Air carrier, domestic, scheduled service:</t>
  </si>
  <si>
    <t>Intercity/Amtrak:</t>
  </si>
  <si>
    <t>Consumer Price Index:</t>
  </si>
  <si>
    <r>
      <t>Class I bus,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intercity</t>
    </r>
  </si>
  <si>
    <r>
      <t>Intercity/Amtrak</t>
    </r>
    <r>
      <rPr>
        <b/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</si>
  <si>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 Regular route intercity service.</t>
    </r>
  </si>
  <si>
    <r>
      <t>b</t>
    </r>
    <r>
      <rPr>
        <sz val="8"/>
        <rFont val="Arial"/>
        <family val="2"/>
      </rPr>
      <t xml:space="preserve">  Amtrak began operations in 1971.</t>
    </r>
  </si>
  <si>
    <r>
      <t xml:space="preserve">1960: Civil Aeronautics Board, </t>
    </r>
    <r>
      <rPr>
        <i/>
        <sz val="8"/>
        <rFont val="Arial"/>
        <family val="2"/>
      </rPr>
      <t>Handbook of Airline Statistics, 1969</t>
    </r>
    <r>
      <rPr>
        <sz val="8"/>
        <rFont val="Arial"/>
        <family val="2"/>
      </rPr>
      <t xml:space="preserve"> (Washington, DC:  February 1970), part III, table 2 (passenger-miles); part IV, table 2 (passenger revenues).</t>
    </r>
  </si>
  <si>
    <r>
      <t xml:space="preserve">1960-70: Association of American Railroads, </t>
    </r>
    <r>
      <rPr>
        <i/>
        <sz val="8"/>
        <rFont val="Arial"/>
        <family val="2"/>
      </rPr>
      <t xml:space="preserve">Railroad Facts </t>
    </r>
    <r>
      <rPr>
        <sz val="8"/>
        <rFont val="Arial"/>
        <family val="2"/>
      </rPr>
      <t>(Washington, DC:  Annual issues).</t>
    </r>
  </si>
  <si>
    <t>Index (1980 = 100)</t>
  </si>
  <si>
    <t>Intercity class I bus and commuter rail:</t>
  </si>
  <si>
    <r>
      <t xml:space="preserve">1975-80: Eno Transportation Foundation, Inc., </t>
    </r>
    <r>
      <rPr>
        <i/>
        <sz val="8"/>
        <rFont val="Arial"/>
        <family val="2"/>
      </rPr>
      <t xml:space="preserve">Transportation in America, 1994 </t>
    </r>
    <r>
      <rPr>
        <sz val="8"/>
        <rFont val="Arial"/>
        <family val="2"/>
      </rPr>
      <t>(Lansdowne, VA: 1994), p. 50.</t>
    </r>
  </si>
  <si>
    <t>Average Passenger Revenue per Passenger-Mile (Current  ¢)</t>
  </si>
  <si>
    <r>
      <t>c</t>
    </r>
    <r>
      <rPr>
        <b/>
        <sz val="10"/>
        <rFont val="Arial"/>
        <family val="2"/>
      </rPr>
      <t>163</t>
    </r>
  </si>
  <si>
    <r>
      <t xml:space="preserve">1960-98: Council of Economic Advisors, </t>
    </r>
    <r>
      <rPr>
        <i/>
        <sz val="8"/>
        <rFont val="Arial"/>
        <family val="2"/>
      </rPr>
      <t>Economic Report of the President, 2000</t>
    </r>
    <r>
      <rPr>
        <sz val="8"/>
        <rFont val="Arial"/>
        <family val="2"/>
      </rPr>
      <t xml:space="preserve"> (Washington, DC:  2000</t>
    </r>
    <r>
      <rPr>
        <b/>
        <sz val="8"/>
        <rFont val="Arial"/>
        <family val="2"/>
      </rPr>
      <t>)</t>
    </r>
    <r>
      <rPr>
        <sz val="8"/>
        <rFont val="Arial"/>
        <family val="2"/>
      </rPr>
      <t>, table B-58.</t>
    </r>
  </si>
  <si>
    <r>
      <t>1985-98: Amtrak.</t>
    </r>
    <r>
      <rPr>
        <i/>
        <sz val="8"/>
        <rFont val="Arial"/>
        <family val="2"/>
      </rPr>
      <t xml:space="preserve"> Amtrak Annual Report</t>
    </r>
    <r>
      <rPr>
        <sz val="8"/>
        <rFont val="Arial"/>
        <family val="2"/>
      </rPr>
      <t>,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Statistical Appendix (Washington, DC: Annual issues) (transportation revenues/passenger-miles).</t>
    </r>
  </si>
  <si>
    <r>
      <t xml:space="preserve">KEY: </t>
    </r>
    <r>
      <rPr>
        <sz val="8"/>
        <rFont val="Arial"/>
        <family val="2"/>
      </rPr>
      <t xml:space="preserve"> P = Preliminary; R = revised.</t>
    </r>
  </si>
  <si>
    <r>
      <t>P</t>
    </r>
    <r>
      <rPr>
        <b/>
        <sz val="10"/>
        <rFont val="Arial"/>
        <family val="2"/>
      </rPr>
      <t>12.5</t>
    </r>
  </si>
  <si>
    <r>
      <t>R</t>
    </r>
    <r>
      <rPr>
        <b/>
        <sz val="10"/>
        <rFont val="Arial"/>
        <family val="2"/>
      </rPr>
      <t>14.7</t>
    </r>
  </si>
  <si>
    <r>
      <t>R</t>
    </r>
    <r>
      <rPr>
        <sz val="10"/>
        <rFont val="Arial"/>
        <family val="2"/>
      </rPr>
      <t>102</t>
    </r>
  </si>
  <si>
    <r>
      <t>R</t>
    </r>
    <r>
      <rPr>
        <sz val="10"/>
        <rFont val="Arial"/>
        <family val="2"/>
      </rPr>
      <t>107</t>
    </r>
  </si>
  <si>
    <r>
      <t>R</t>
    </r>
    <r>
      <rPr>
        <sz val="10"/>
        <rFont val="Arial"/>
        <family val="2"/>
      </rPr>
      <t>97</t>
    </r>
  </si>
  <si>
    <r>
      <t>R</t>
    </r>
    <r>
      <rPr>
        <sz val="10"/>
        <rFont val="Arial"/>
        <family val="2"/>
      </rPr>
      <t>25</t>
    </r>
  </si>
  <si>
    <r>
      <t>R</t>
    </r>
    <r>
      <rPr>
        <sz val="10"/>
        <rFont val="Arial"/>
        <family val="2"/>
      </rPr>
      <t>22</t>
    </r>
  </si>
  <si>
    <r>
      <t>R</t>
    </r>
    <r>
      <rPr>
        <sz val="10"/>
        <rFont val="Arial"/>
        <family val="2"/>
      </rPr>
      <t>109</t>
    </r>
  </si>
  <si>
    <r>
      <t>R</t>
    </r>
    <r>
      <rPr>
        <sz val="10"/>
        <rFont val="Arial"/>
        <family val="2"/>
      </rPr>
      <t>119</t>
    </r>
  </si>
  <si>
    <r>
      <t xml:space="preserve">1960-98: Eno Transportation Foundation, Inc., </t>
    </r>
    <r>
      <rPr>
        <i/>
        <sz val="8"/>
        <rFont val="Arial"/>
        <family val="2"/>
      </rPr>
      <t>Transportation in America, 1998</t>
    </r>
    <r>
      <rPr>
        <sz val="8"/>
        <rFont val="Arial"/>
        <family val="2"/>
      </rPr>
      <t xml:space="preserve"> (Washington, DC: 2000), p. 50.</t>
    </r>
  </si>
  <si>
    <r>
      <t>P</t>
    </r>
    <r>
      <rPr>
        <b/>
        <sz val="10"/>
        <rFont val="Arial"/>
        <family val="2"/>
      </rPr>
      <t>14.6</t>
    </r>
  </si>
  <si>
    <r>
      <t xml:space="preserve">1965-70: Ibid., </t>
    </r>
    <r>
      <rPr>
        <i/>
        <sz val="8"/>
        <rFont val="Arial"/>
        <family val="2"/>
      </rPr>
      <t xml:space="preserve">Handbook of Airline Statistics, 1973 </t>
    </r>
    <r>
      <rPr>
        <sz val="8"/>
        <rFont val="Arial"/>
        <family val="2"/>
      </rPr>
      <t>(Washington, DC: March 1974), part III, table 2 (passenger-miles); part IV, table 2 (passenger revenues).</t>
    </r>
  </si>
  <si>
    <r>
      <t xml:space="preserve">Ibid., </t>
    </r>
    <r>
      <rPr>
        <i/>
        <sz val="8"/>
        <rFont val="Arial"/>
        <family val="2"/>
      </rPr>
      <t>Air Carrier Traffic Statistics</t>
    </r>
    <r>
      <rPr>
        <sz val="8"/>
        <rFont val="Arial"/>
        <family val="2"/>
      </rPr>
      <t xml:space="preserve"> (Washington, DC:  Annual December issues), p. 4, line 9.</t>
    </r>
  </si>
  <si>
    <r>
      <t xml:space="preserve">Ibid., </t>
    </r>
    <r>
      <rPr>
        <i/>
        <sz val="8"/>
        <rFont val="Arial"/>
        <family val="2"/>
      </rPr>
      <t>Air Carrier Traffic Statistics</t>
    </r>
    <r>
      <rPr>
        <sz val="8"/>
        <rFont val="Arial"/>
        <family val="2"/>
      </rPr>
      <t xml:space="preserve"> (Washington, DC:  Annual December issues), p. 2, line 9 (total passenger operating revenues/total revenue passenger-miles).</t>
    </r>
  </si>
  <si>
    <r>
      <t>c</t>
    </r>
    <r>
      <rPr>
        <sz val="8"/>
        <rFont val="Arial"/>
        <family val="2"/>
      </rPr>
      <t xml:space="preserve">  Beginning in 1998, data reflect changes in series composition and renaming.</t>
    </r>
  </si>
  <si>
    <t>Index (1990 = 100)</t>
  </si>
  <si>
    <r>
      <t xml:space="preserve">1975-80: Ibid., </t>
    </r>
    <r>
      <rPr>
        <i/>
        <sz val="8"/>
        <rFont val="Arial"/>
        <family val="2"/>
      </rPr>
      <t>Air Carrier Financial Statistics</t>
    </r>
    <r>
      <rPr>
        <sz val="8"/>
        <rFont val="Arial"/>
        <family val="2"/>
      </rPr>
      <t xml:space="preserve"> (Washington, DC:  Annual December issues), p. 2, line 3. </t>
    </r>
  </si>
  <si>
    <r>
      <t xml:space="preserve">1985-98: U.S. Department of Transportation, Bureau of Transportation Statistics, Office of Airline Information, </t>
    </r>
    <r>
      <rPr>
        <i/>
        <sz val="8"/>
        <rFont val="Arial"/>
        <family val="2"/>
      </rPr>
      <t xml:space="preserve">Air Carrier Financial Statistics </t>
    </r>
    <r>
      <rPr>
        <sz val="8"/>
        <rFont val="Arial"/>
        <family val="2"/>
      </rPr>
      <t>(Washington, DC: Annual December issues), p. 1, line 3.</t>
    </r>
  </si>
  <si>
    <t>Table 3-16</t>
  </si>
  <si>
    <r>
      <t>Consumer Price Index</t>
    </r>
    <r>
      <rPr>
        <sz val="10"/>
        <rFont val="Arial"/>
        <family val="2"/>
      </rPr>
      <t xml:space="preserve"> (1982-84=100)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</si>
</sst>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2">
    <xf numFmtId="0" fontId="0" fillId="0" borderId="0" xfId="0" applyAlignment="1">
      <alignment/>
    </xf>
    <xf numFmtId="4" fontId="14" fillId="0" borderId="0" xfId="21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8" fillId="0" borderId="5" xfId="21" applyNumberFormat="1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1" fillId="0" borderId="6" xfId="21" applyNumberFormat="1" applyFont="1" applyFill="1" applyBorder="1" applyAlignment="1">
      <alignment horizontal="right"/>
      <protection/>
    </xf>
    <xf numFmtId="0" fontId="1" fillId="0" borderId="0" xfId="0" applyNumberFormat="1" applyFont="1" applyFill="1" applyBorder="1" applyAlignment="1">
      <alignment horizontal="center"/>
    </xf>
    <xf numFmtId="4" fontId="1" fillId="0" borderId="0" xfId="21" applyNumberFormat="1" applyFont="1" applyFill="1" applyBorder="1" applyAlignment="1">
      <alignment horizontal="left"/>
      <protection/>
    </xf>
    <xf numFmtId="165" fontId="1" fillId="0" borderId="0" xfId="21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16" fillId="0" borderId="0" xfId="21" applyNumberFormat="1" applyFont="1" applyFill="1" applyBorder="1" applyAlignment="1">
      <alignment horizontal="right"/>
      <protection/>
    </xf>
    <xf numFmtId="165" fontId="15" fillId="0" borderId="0" xfId="21" applyNumberFormat="1" applyFont="1" applyFill="1" applyBorder="1" applyAlignment="1">
      <alignment horizontal="right"/>
      <protection/>
    </xf>
    <xf numFmtId="4" fontId="1" fillId="0" borderId="5" xfId="21" applyNumberFormat="1" applyFont="1" applyFill="1" applyBorder="1" applyAlignment="1">
      <alignment horizontal="left"/>
      <protection/>
    </xf>
    <xf numFmtId="3" fontId="1" fillId="0" borderId="5" xfId="21" applyNumberFormat="1" applyFont="1" applyFill="1" applyBorder="1" applyAlignment="1">
      <alignment horizontal="right"/>
      <protection/>
    </xf>
    <xf numFmtId="3" fontId="15" fillId="0" borderId="5" xfId="21" applyNumberFormat="1" applyFont="1" applyFill="1" applyBorder="1" applyAlignment="1">
      <alignment horizontal="right"/>
      <protection/>
    </xf>
    <xf numFmtId="0" fontId="17" fillId="0" borderId="0" xfId="34" applyFont="1" applyFill="1" applyAlignment="1">
      <alignment horizontal="left"/>
      <protection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4" fontId="16" fillId="0" borderId="7" xfId="21" applyNumberFormat="1" applyFont="1" applyFill="1" applyBorder="1" applyAlignment="1">
      <alignment horizontal="left"/>
      <protection/>
    </xf>
    <xf numFmtId="4" fontId="16" fillId="0" borderId="0" xfId="21" applyNumberFormat="1" applyFont="1" applyFill="1" applyBorder="1" applyAlignment="1">
      <alignment horizontal="left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SheetLayoutView="100" workbookViewId="0" topLeftCell="A1">
      <selection activeCell="A23" sqref="A23:P23"/>
    </sheetView>
  </sheetViews>
  <sheetFormatPr defaultColWidth="9.140625" defaultRowHeight="12.75"/>
  <cols>
    <col min="1" max="1" width="37.140625" style="4" customWidth="1"/>
    <col min="2" max="13" width="9.140625" style="4" customWidth="1"/>
    <col min="14" max="14" width="9.140625" style="26" customWidth="1"/>
    <col min="15" max="16384" width="9.140625" style="4" customWidth="1"/>
  </cols>
  <sheetData>
    <row r="1" spans="1:16" ht="18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</row>
    <row r="2" spans="1:16" ht="16.5" thickBot="1">
      <c r="A2" s="5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  <c r="P2" s="6"/>
    </row>
    <row r="3" spans="1:16" s="9" customFormat="1" ht="12.75" customHeight="1">
      <c r="A3" s="8"/>
      <c r="B3" s="8">
        <v>1960</v>
      </c>
      <c r="C3" s="8">
        <v>1965</v>
      </c>
      <c r="D3" s="8">
        <v>1970</v>
      </c>
      <c r="E3" s="8">
        <v>1975</v>
      </c>
      <c r="F3" s="8">
        <v>1980</v>
      </c>
      <c r="G3" s="8">
        <v>1985</v>
      </c>
      <c r="H3" s="8">
        <v>1990</v>
      </c>
      <c r="I3" s="8">
        <v>1991</v>
      </c>
      <c r="J3" s="8">
        <v>1992</v>
      </c>
      <c r="K3" s="8">
        <v>1993</v>
      </c>
      <c r="L3" s="8">
        <v>1994</v>
      </c>
      <c r="M3" s="8">
        <v>1995</v>
      </c>
      <c r="N3" s="8">
        <v>1996</v>
      </c>
      <c r="O3" s="8">
        <v>1997</v>
      </c>
      <c r="P3" s="8">
        <v>1998</v>
      </c>
    </row>
    <row r="4" spans="1:17" s="13" customFormat="1" ht="15" customHeight="1">
      <c r="A4" s="10" t="s">
        <v>0</v>
      </c>
      <c r="B4" s="11">
        <v>6.1</v>
      </c>
      <c r="C4" s="11">
        <v>6.1</v>
      </c>
      <c r="D4" s="11">
        <v>6</v>
      </c>
      <c r="E4" s="11">
        <v>7.7</v>
      </c>
      <c r="F4" s="11">
        <v>11.5</v>
      </c>
      <c r="G4" s="11">
        <v>12.2</v>
      </c>
      <c r="H4" s="11">
        <v>13.4</v>
      </c>
      <c r="I4" s="11">
        <v>13.2</v>
      </c>
      <c r="J4" s="11">
        <v>12.9</v>
      </c>
      <c r="K4" s="11">
        <v>13.7</v>
      </c>
      <c r="L4" s="11">
        <v>13.1</v>
      </c>
      <c r="M4" s="11">
        <v>13.5</v>
      </c>
      <c r="N4" s="11">
        <v>13.8</v>
      </c>
      <c r="O4" s="11">
        <v>13.9</v>
      </c>
      <c r="P4" s="11">
        <v>14</v>
      </c>
      <c r="Q4" s="12"/>
    </row>
    <row r="5" spans="1:17" ht="15" customHeight="1">
      <c r="A5" s="14" t="s">
        <v>12</v>
      </c>
      <c r="B5" s="15">
        <f aca="true" t="shared" si="0" ref="B5:J5">(B4/$F4)*100</f>
        <v>53.043478260869556</v>
      </c>
      <c r="C5" s="15">
        <f t="shared" si="0"/>
        <v>53.043478260869556</v>
      </c>
      <c r="D5" s="15">
        <f t="shared" si="0"/>
        <v>52.17391304347826</v>
      </c>
      <c r="E5" s="15">
        <f t="shared" si="0"/>
        <v>66.95652173913044</v>
      </c>
      <c r="F5" s="15">
        <f t="shared" si="0"/>
        <v>100</v>
      </c>
      <c r="G5" s="15">
        <f t="shared" si="0"/>
        <v>106.08695652173911</v>
      </c>
      <c r="H5" s="15">
        <f t="shared" si="0"/>
        <v>116.52173913043478</v>
      </c>
      <c r="I5" s="15">
        <f t="shared" si="0"/>
        <v>114.78260869565217</v>
      </c>
      <c r="J5" s="15">
        <f t="shared" si="0"/>
        <v>112.17391304347825</v>
      </c>
      <c r="K5" s="16" t="s">
        <v>28</v>
      </c>
      <c r="L5" s="15">
        <f>(L4/$F4)*100</f>
        <v>113.91304347826086</v>
      </c>
      <c r="M5" s="15">
        <f>(M4/$F4)*100</f>
        <v>117.3913043478261</v>
      </c>
      <c r="N5" s="15">
        <f>(N4/$F4)*100</f>
        <v>120</v>
      </c>
      <c r="O5" s="15">
        <f>(O4/$F4)*100</f>
        <v>120.86956521739131</v>
      </c>
      <c r="P5" s="15">
        <f>(P4/$F4)*100</f>
        <v>121.73913043478262</v>
      </c>
      <c r="Q5" s="2"/>
    </row>
    <row r="6" spans="1:17" ht="6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</row>
    <row r="7" spans="1:17" s="13" customFormat="1" ht="15" customHeight="1">
      <c r="A7" s="10" t="s">
        <v>6</v>
      </c>
      <c r="B7" s="11">
        <v>2.71</v>
      </c>
      <c r="C7" s="11">
        <v>2.88</v>
      </c>
      <c r="D7" s="11">
        <v>3.6</v>
      </c>
      <c r="E7" s="11">
        <v>4.85</v>
      </c>
      <c r="F7" s="11">
        <v>7.26</v>
      </c>
      <c r="G7" s="11">
        <v>9.91</v>
      </c>
      <c r="H7" s="11">
        <v>11.55</v>
      </c>
      <c r="I7" s="11">
        <v>12.03</v>
      </c>
      <c r="J7" s="11">
        <v>11.78</v>
      </c>
      <c r="K7" s="11">
        <v>12</v>
      </c>
      <c r="L7" s="11">
        <v>11.6</v>
      </c>
      <c r="M7" s="11">
        <v>12.2</v>
      </c>
      <c r="N7" s="11">
        <v>12.3</v>
      </c>
      <c r="O7" s="11">
        <v>12.45</v>
      </c>
      <c r="P7" s="17" t="s">
        <v>20</v>
      </c>
      <c r="Q7" s="12"/>
    </row>
    <row r="8" spans="1:17" ht="15" customHeight="1">
      <c r="A8" s="14" t="s">
        <v>35</v>
      </c>
      <c r="B8" s="15">
        <f>(B7/H7)*100</f>
        <v>23.46320346320346</v>
      </c>
      <c r="C8" s="15">
        <f>(C7/H7)*100</f>
        <v>24.935064935064933</v>
      </c>
      <c r="D8" s="15">
        <f>(D7/H7)*100</f>
        <v>31.16883116883117</v>
      </c>
      <c r="E8" s="15">
        <f>(E7/H7)*100</f>
        <v>41.99134199134198</v>
      </c>
      <c r="F8" s="15">
        <f>(F7/H7)*100</f>
        <v>62.857142857142854</v>
      </c>
      <c r="G8" s="15">
        <v>85</v>
      </c>
      <c r="H8" s="15">
        <v>100</v>
      </c>
      <c r="I8" s="15">
        <v>103</v>
      </c>
      <c r="J8" s="15">
        <f>(J7/H7)*100</f>
        <v>101.99134199134198</v>
      </c>
      <c r="K8" s="15">
        <f>(12/11.6)*100</f>
        <v>103.44827586206897</v>
      </c>
      <c r="L8" s="15">
        <f>L7/H7*100</f>
        <v>100.43290043290042</v>
      </c>
      <c r="M8" s="15">
        <f>(M7/H7)*100</f>
        <v>105.62770562770562</v>
      </c>
      <c r="N8" s="15">
        <f>(12.3/11.6)*100</f>
        <v>106.03448275862071</v>
      </c>
      <c r="O8" s="15">
        <f>(O7/H7)*100</f>
        <v>107.79220779220778</v>
      </c>
      <c r="P8" s="15">
        <v>108</v>
      </c>
      <c r="Q8" s="2"/>
    </row>
    <row r="9" spans="1:17" ht="6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"/>
    </row>
    <row r="10" spans="1:17" s="13" customFormat="1" ht="15" customHeight="1">
      <c r="A10" s="10" t="s">
        <v>1</v>
      </c>
      <c r="B10" s="11">
        <v>2.92</v>
      </c>
      <c r="C10" s="11">
        <v>3.3</v>
      </c>
      <c r="D10" s="11">
        <v>3.75</v>
      </c>
      <c r="E10" s="11">
        <v>4.57</v>
      </c>
      <c r="F10" s="11">
        <v>6.7</v>
      </c>
      <c r="G10" s="11">
        <v>12.08</v>
      </c>
      <c r="H10" s="11">
        <v>13.45</v>
      </c>
      <c r="I10" s="11">
        <v>13.04</v>
      </c>
      <c r="J10" s="11">
        <v>13.25</v>
      </c>
      <c r="K10" s="11">
        <v>14.34</v>
      </c>
      <c r="L10" s="11">
        <v>13.55</v>
      </c>
      <c r="M10" s="11">
        <v>13.1</v>
      </c>
      <c r="N10" s="11">
        <v>13.7</v>
      </c>
      <c r="O10" s="17" t="s">
        <v>21</v>
      </c>
      <c r="P10" s="17" t="s">
        <v>30</v>
      </c>
      <c r="Q10" s="12"/>
    </row>
    <row r="11" spans="1:17" ht="15" customHeight="1">
      <c r="A11" s="14" t="s">
        <v>35</v>
      </c>
      <c r="B11" s="16" t="s">
        <v>26</v>
      </c>
      <c r="C11" s="16" t="s">
        <v>25</v>
      </c>
      <c r="D11" s="15">
        <f>(D10/$H10)*100</f>
        <v>27.881040892193308</v>
      </c>
      <c r="E11" s="15">
        <f>(E10/$H10)*100</f>
        <v>33.97769516728625</v>
      </c>
      <c r="F11" s="15">
        <f>(F10/$H10)*100</f>
        <v>49.81412639405205</v>
      </c>
      <c r="G11" s="15">
        <f>(G10/$H10)*100</f>
        <v>89.81412639405205</v>
      </c>
      <c r="H11" s="15">
        <f>(H10/$H10)*100</f>
        <v>100</v>
      </c>
      <c r="I11" s="16" t="s">
        <v>24</v>
      </c>
      <c r="J11" s="15">
        <f>(J10/$H10)*100</f>
        <v>98.51301115241637</v>
      </c>
      <c r="K11" s="16" t="s">
        <v>23</v>
      </c>
      <c r="L11" s="15">
        <f>(L10/$H10)*100</f>
        <v>100.74349442379183</v>
      </c>
      <c r="M11" s="15">
        <f>(M10/$H10)*100</f>
        <v>97.39776951672863</v>
      </c>
      <c r="N11" s="16" t="s">
        <v>22</v>
      </c>
      <c r="O11" s="16" t="s">
        <v>27</v>
      </c>
      <c r="P11" s="15">
        <v>109</v>
      </c>
      <c r="Q11" s="2"/>
    </row>
    <row r="12" spans="1:17" ht="6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"/>
    </row>
    <row r="13" spans="1:17" s="13" customFormat="1" ht="15" customHeight="1">
      <c r="A13" s="10" t="s">
        <v>7</v>
      </c>
      <c r="B13" s="11">
        <v>3.03</v>
      </c>
      <c r="C13" s="11">
        <v>3.14</v>
      </c>
      <c r="D13" s="11">
        <v>4.02</v>
      </c>
      <c r="E13" s="11">
        <v>5.71</v>
      </c>
      <c r="F13" s="11">
        <v>8.18</v>
      </c>
      <c r="G13" s="11">
        <f>100*544/4825</f>
        <v>11.27461139896373</v>
      </c>
      <c r="H13" s="11">
        <f>100*855/6057</f>
        <v>14.115898959881129</v>
      </c>
      <c r="I13" s="11">
        <f>100*887/6273</f>
        <v>14.139964929061055</v>
      </c>
      <c r="J13" s="11">
        <f>100*856/6091</f>
        <v>14.053521589230012</v>
      </c>
      <c r="K13" s="11">
        <f>100*870/6199</f>
        <v>14.03452169704791</v>
      </c>
      <c r="L13" s="11">
        <v>13.7</v>
      </c>
      <c r="M13" s="11">
        <f>100*(808/5545)</f>
        <v>14.571686203787197</v>
      </c>
      <c r="N13" s="11">
        <f>100*(838/5050)</f>
        <v>16.594059405940595</v>
      </c>
      <c r="O13" s="11">
        <v>17.3</v>
      </c>
      <c r="P13" s="11">
        <v>17.5</v>
      </c>
      <c r="Q13" s="12"/>
    </row>
    <row r="14" spans="1:17" ht="15" customHeight="1">
      <c r="A14" s="14" t="s">
        <v>35</v>
      </c>
      <c r="B14" s="15">
        <f aca="true" t="shared" si="1" ref="B14:N14">(B13/$H13)*100</f>
        <v>21.46515789473684</v>
      </c>
      <c r="C14" s="15">
        <f t="shared" si="1"/>
        <v>22.24442105263158</v>
      </c>
      <c r="D14" s="15">
        <f t="shared" si="1"/>
        <v>28.47852631578947</v>
      </c>
      <c r="E14" s="15">
        <f t="shared" si="1"/>
        <v>40.450842105263156</v>
      </c>
      <c r="F14" s="15">
        <f t="shared" si="1"/>
        <v>57.948842105263154</v>
      </c>
      <c r="G14" s="15">
        <f t="shared" si="1"/>
        <v>79.87172075265885</v>
      </c>
      <c r="H14" s="15">
        <f t="shared" si="1"/>
        <v>100</v>
      </c>
      <c r="I14" s="15">
        <f t="shared" si="1"/>
        <v>100.17048839219042</v>
      </c>
      <c r="J14" s="15">
        <f t="shared" si="1"/>
        <v>99.55810557422946</v>
      </c>
      <c r="K14" s="15">
        <f t="shared" si="1"/>
        <v>99.42350633803414</v>
      </c>
      <c r="L14" s="15">
        <f t="shared" si="1"/>
        <v>97.05368421052631</v>
      </c>
      <c r="M14" s="15">
        <f t="shared" si="1"/>
        <v>103.22889279103981</v>
      </c>
      <c r="N14" s="15">
        <f t="shared" si="1"/>
        <v>117.55581031787389</v>
      </c>
      <c r="O14" s="15">
        <f>(O13/$H13)*100</f>
        <v>122.55684210526316</v>
      </c>
      <c r="P14" s="15">
        <f>(P13/$H13)*100</f>
        <v>123.97368421052633</v>
      </c>
      <c r="Q14" s="2"/>
    </row>
    <row r="15" spans="1:17" ht="6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"/>
    </row>
    <row r="16" spans="1:17" s="13" customFormat="1" ht="15" customHeight="1" thickBot="1">
      <c r="A16" s="18" t="s">
        <v>39</v>
      </c>
      <c r="B16" s="19">
        <v>29.6</v>
      </c>
      <c r="C16" s="19">
        <v>31.5</v>
      </c>
      <c r="D16" s="19">
        <v>38.8</v>
      </c>
      <c r="E16" s="19">
        <v>53.8</v>
      </c>
      <c r="F16" s="19">
        <v>82.4</v>
      </c>
      <c r="G16" s="19">
        <v>107.6</v>
      </c>
      <c r="H16" s="19">
        <v>130.7</v>
      </c>
      <c r="I16" s="19">
        <v>136.2</v>
      </c>
      <c r="J16" s="19">
        <v>140.3</v>
      </c>
      <c r="K16" s="19">
        <v>144.5</v>
      </c>
      <c r="L16" s="19">
        <v>148.2</v>
      </c>
      <c r="M16" s="19">
        <v>152.4</v>
      </c>
      <c r="N16" s="19">
        <v>156.9</v>
      </c>
      <c r="O16" s="19">
        <v>160.5</v>
      </c>
      <c r="P16" s="20" t="s">
        <v>16</v>
      </c>
      <c r="Q16" s="12"/>
    </row>
    <row r="17" spans="1:16" ht="13.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3.5" customHeight="1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3.5" customHeight="1">
      <c r="A19" s="31" t="s">
        <v>34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5" ht="13.5" customHeight="1">
      <c r="A20" s="21"/>
      <c r="B20" s="21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3"/>
    </row>
    <row r="21" spans="1:17" ht="1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5"/>
    </row>
    <row r="22" spans="1:15" ht="13.5" customHeight="1">
      <c r="A22" s="22"/>
      <c r="B22" s="22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3"/>
    </row>
    <row r="23" spans="1:16" ht="13.5" customHeight="1">
      <c r="A23" s="29" t="s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3.5" customHeight="1">
      <c r="A24" s="28" t="s">
        <v>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3.5" customHeight="1">
      <c r="A25" s="27" t="s">
        <v>10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3.5" customHeight="1">
      <c r="A26" s="27" t="s">
        <v>31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3.5" customHeight="1">
      <c r="A27" s="27" t="s">
        <v>36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3.5" customHeight="1">
      <c r="A28" s="27" t="s">
        <v>32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3.5" customHeight="1">
      <c r="A29" s="27" t="s">
        <v>37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3.5" customHeight="1">
      <c r="A30" s="27" t="s">
        <v>33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3.5" customHeight="1">
      <c r="A31" s="28" t="s">
        <v>13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3.5" customHeight="1">
      <c r="A32" s="27" t="s">
        <v>29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3.5" customHeight="1">
      <c r="A33" s="28" t="s">
        <v>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3.5" customHeight="1">
      <c r="A34" s="27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3.5" customHeight="1">
      <c r="A35" s="27" t="s">
        <v>14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28" t="s">
        <v>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.75">
      <c r="A38" s="27" t="s">
        <v>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</sheetData>
  <mergeCells count="20">
    <mergeCell ref="A31:P31"/>
    <mergeCell ref="A32:P32"/>
    <mergeCell ref="A33:P33"/>
    <mergeCell ref="A34:P34"/>
    <mergeCell ref="A27:P27"/>
    <mergeCell ref="A28:P28"/>
    <mergeCell ref="A29:P29"/>
    <mergeCell ref="A30:P30"/>
    <mergeCell ref="A17:P17"/>
    <mergeCell ref="A18:P18"/>
    <mergeCell ref="A19:P19"/>
    <mergeCell ref="A21:P21"/>
    <mergeCell ref="A23:P23"/>
    <mergeCell ref="A24:P24"/>
    <mergeCell ref="A25:P25"/>
    <mergeCell ref="A26:P26"/>
    <mergeCell ref="A35:P35"/>
    <mergeCell ref="A36:P36"/>
    <mergeCell ref="A37:P37"/>
    <mergeCell ref="A38:P38"/>
  </mergeCells>
  <printOptions/>
  <pageMargins left="1" right="1" top="1" bottom="1" header="0.5" footer="0.5"/>
  <pageSetup fitToHeight="1" fitToWidth="1" horizontalDpi="600" verticalDpi="600" orientation="landscape" scale="67" r:id="rId1"/>
  <headerFooter alignWithMargins="0">
    <oddFooter>&amp;L&amp;D&amp;C&amp;P&amp;RNTS99main/&amp;F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2000-04-27T21:40:41Z</cp:lastPrinted>
  <dcterms:created xsi:type="dcterms:W3CDTF">1999-06-04T16:28:28Z</dcterms:created>
  <dcterms:modified xsi:type="dcterms:W3CDTF">2001-01-29T19:48:04Z</dcterms:modified>
  <cp:category/>
  <cp:version/>
  <cp:contentType/>
  <cp:contentStatus/>
</cp:coreProperties>
</file>