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17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<sst xmlns="http://schemas.openxmlformats.org/spreadsheetml/2006/main" count="33" uniqueCount="27">
  <si>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Period Sales, Market Shares, and Sales-Weighted Fuel Economies of </t>
  </si>
  <si>
    <t>Protection Agency fuel economy values.</t>
  </si>
  <si>
    <t>Sales</t>
  </si>
  <si>
    <t>Fleet</t>
  </si>
  <si>
    <t>Minicompact</t>
  </si>
  <si>
    <t xml:space="preserve">Subcompact </t>
  </si>
  <si>
    <t xml:space="preserve">Compact </t>
  </si>
  <si>
    <t xml:space="preserve">Midsize </t>
  </si>
  <si>
    <t xml:space="preserve">Large </t>
  </si>
  <si>
    <t xml:space="preserve">Two-seater </t>
  </si>
  <si>
    <t>Fuel economy, mpg</t>
  </si>
  <si>
    <t xml:space="preserve">Minicompact </t>
  </si>
  <si>
    <t>Market share, %</t>
  </si>
  <si>
    <t>Subcompact</t>
  </si>
  <si>
    <t>Compact</t>
  </si>
  <si>
    <t>Midsize</t>
  </si>
  <si>
    <t>Large</t>
  </si>
  <si>
    <t>Two-seater</t>
  </si>
  <si>
    <t>Total Units</t>
  </si>
  <si>
    <r>
      <t>New Domestic and Imported Automobiles, Selected Sales Periods</t>
    </r>
    <r>
      <rPr>
        <b/>
        <vertAlign val="superscript"/>
        <sz val="14"/>
        <rFont val="Arial"/>
        <family val="2"/>
      </rPr>
      <t xml:space="preserve">a </t>
    </r>
    <r>
      <rPr>
        <b/>
        <sz val="10"/>
        <rFont val="Arial"/>
        <family val="2"/>
      </rPr>
      <t>(Thousands)</t>
    </r>
  </si>
  <si>
    <r>
      <t xml:space="preserve">NOTE: </t>
    </r>
    <r>
      <rPr>
        <sz val="8"/>
        <rFont val="Arial"/>
        <family val="2"/>
      </rPr>
      <t xml:space="preserve"> Numbers and percents may not add to totals due to rounding.</t>
    </r>
  </si>
  <si>
    <r>
      <t>a</t>
    </r>
    <r>
      <rPr>
        <sz val="8"/>
        <rFont val="Arial"/>
        <family val="2"/>
      </rPr>
      <t xml:space="preserve">  These figures represent only those sales that could be matched to corresponding U.S. Environmental </t>
    </r>
  </si>
  <si>
    <r>
      <t>KEY:</t>
    </r>
    <r>
      <rPr>
        <sz val="8"/>
        <rFont val="Arial"/>
        <family val="2"/>
      </rPr>
      <t xml:space="preserve">  mpg = miles per gallon.</t>
    </r>
  </si>
  <si>
    <t>table 7.5, p. 7-6.</t>
  </si>
  <si>
    <t>Table 1-17</t>
  </si>
  <si>
    <r>
      <t>SOURCE:</t>
    </r>
    <r>
      <rPr>
        <sz val="8"/>
        <rFont val="Arial"/>
        <family val="2"/>
      </rPr>
      <t xml:space="preserve"> Light-Duty Vehicle MPG and Market Shares System Database, as cited in Oak Ridge National</t>
    </r>
  </si>
  <si>
    <r>
      <t xml:space="preserve">Laboratory, </t>
    </r>
    <r>
      <rPr>
        <i/>
        <sz val="8"/>
        <rFont val="Arial"/>
        <family val="2"/>
      </rPr>
      <t xml:space="preserve">Transportation Energy Data Book, </t>
    </r>
    <r>
      <rPr>
        <sz val="8"/>
        <rFont val="Arial"/>
        <family val="2"/>
      </rPr>
      <t>Edition 20</t>
    </r>
    <r>
      <rPr>
        <i/>
        <sz val="8"/>
        <rFont val="Arial"/>
        <family val="2"/>
      </rPr>
      <t>,</t>
    </r>
    <r>
      <rPr>
        <sz val="8"/>
        <rFont val="Arial"/>
        <family val="2"/>
      </rPr>
      <t xml:space="preserve"> ORNL-6941 (Oak Ridge, TN: 2000),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</si>
</sst>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1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43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6" fillId="0" borderId="5" xfId="28" applyFont="1" applyFill="1" applyBorder="1" applyAlignment="1">
      <alignment horizontal="right" wrapText="1"/>
      <protection/>
    </xf>
    <xf numFmtId="0" fontId="1" fillId="0" borderId="5" xfId="28" applyFont="1" applyFill="1" applyBorder="1" applyAlignment="1">
      <alignment horizontal="right" wrapText="1"/>
      <protection/>
    </xf>
    <xf numFmtId="0" fontId="1" fillId="0" borderId="6" xfId="0" applyFont="1" applyFill="1" applyBorder="1" applyAlignment="1">
      <alignment/>
    </xf>
    <xf numFmtId="0" fontId="1" fillId="0" borderId="0" xfId="28" applyFont="1" applyFill="1" applyBorder="1" applyAlignment="1">
      <alignment horizontal="left" wrapText="1"/>
      <protection/>
    </xf>
    <xf numFmtId="0" fontId="1" fillId="0" borderId="0" xfId="28" applyFont="1" applyFill="1" applyBorder="1" applyAlignment="1">
      <alignment horizontal="right" wrapText="1"/>
      <protection/>
    </xf>
    <xf numFmtId="0" fontId="17" fillId="0" borderId="0" xfId="28" applyFont="1" applyFill="1" applyBorder="1" applyAlignment="1">
      <alignment horizontal="right" wrapText="1"/>
      <protection/>
    </xf>
    <xf numFmtId="0" fontId="0" fillId="0" borderId="0" xfId="26" applyFont="1" applyFill="1" applyBorder="1" applyAlignment="1">
      <alignment horizontal="left"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1" fillId="0" borderId="0" xfId="26" applyFont="1" applyFill="1" applyBorder="1" applyAlignment="1">
      <alignment horizontal="left"/>
      <protection/>
    </xf>
    <xf numFmtId="167" fontId="1" fillId="0" borderId="0" xfId="26" applyNumberFormat="1" applyFont="1" applyFill="1" applyBorder="1" applyAlignment="1">
      <alignment horizontal="left"/>
      <protection/>
    </xf>
    <xf numFmtId="167" fontId="0" fillId="0" borderId="0" xfId="26" applyNumberFormat="1" applyFont="1" applyFill="1" applyBorder="1" applyAlignment="1">
      <alignment horizontal="left"/>
      <protection/>
    </xf>
    <xf numFmtId="166" fontId="0" fillId="0" borderId="0" xfId="19" applyNumberFormat="1" applyFont="1" applyFill="1" applyBorder="1" applyAlignment="1">
      <alignment horizontal="right"/>
      <protection/>
    </xf>
    <xf numFmtId="167" fontId="0" fillId="0" borderId="0" xfId="0" applyNumberFormat="1" applyFont="1" applyFill="1" applyAlignment="1">
      <alignment/>
    </xf>
    <xf numFmtId="0" fontId="0" fillId="0" borderId="4" xfId="26" applyFont="1" applyFill="1" applyBorder="1" applyAlignment="1">
      <alignment horizontal="left"/>
      <protection/>
    </xf>
    <xf numFmtId="166" fontId="0" fillId="0" borderId="4" xfId="19" applyNumberFormat="1" applyFont="1" applyFill="1" applyBorder="1" applyAlignment="1">
      <alignment horizontal="right"/>
      <protection/>
    </xf>
    <xf numFmtId="168" fontId="19" fillId="0" borderId="0" xfId="19" applyNumberFormat="1" applyFont="1" applyFill="1" applyBorder="1" applyAlignment="1">
      <alignment horizontal="left"/>
      <protection/>
    </xf>
    <xf numFmtId="168" fontId="18" fillId="0" borderId="0" xfId="19" applyNumberFormat="1" applyFont="1" applyFill="1" applyBorder="1" applyAlignment="1">
      <alignment horizontal="left"/>
      <protection/>
    </xf>
    <xf numFmtId="168" fontId="0" fillId="0" borderId="0" xfId="19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21" fillId="0" borderId="0" xfId="23" applyFont="1" applyFill="1" applyBorder="1" applyAlignment="1">
      <alignment horizontal="left"/>
      <protection/>
    </xf>
    <xf numFmtId="0" fontId="18" fillId="0" borderId="0" xfId="23" applyFont="1" applyFill="1" applyBorder="1" applyAlignment="1">
      <alignment horizontal="left"/>
      <protection/>
    </xf>
    <xf numFmtId="0" fontId="18" fillId="0" borderId="0" xfId="23" applyFont="1" applyFill="1" applyBorder="1" applyAlignment="1">
      <alignment horizontal="left"/>
      <protection/>
    </xf>
    <xf numFmtId="168" fontId="21" fillId="0" borderId="0" xfId="19" applyNumberFormat="1" applyFont="1" applyFill="1" applyBorder="1" applyAlignment="1">
      <alignment horizontal="left"/>
      <protection/>
    </xf>
    <xf numFmtId="168" fontId="18" fillId="0" borderId="0" xfId="19" applyNumberFormat="1" applyFont="1" applyFill="1" applyBorder="1" applyAlignment="1">
      <alignment horizontal="left"/>
      <protection/>
    </xf>
    <xf numFmtId="49" fontId="2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3" customWidth="1"/>
    <col min="2" max="11" width="8.28125" style="3" customWidth="1"/>
    <col min="12" max="16384" width="9.140625" style="3" customWidth="1"/>
  </cols>
  <sheetData>
    <row r="1" spans="1:10" ht="18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1" ht="15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3" s="6" customFormat="1" ht="18" customHeight="1" thickBot="1">
      <c r="A3" s="7" t="s">
        <v>19</v>
      </c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</row>
    <row r="4" spans="1:13" ht="12.75">
      <c r="A4" s="10"/>
      <c r="B4" s="11">
        <v>1980</v>
      </c>
      <c r="C4" s="11">
        <v>1985</v>
      </c>
      <c r="D4" s="11">
        <v>1990</v>
      </c>
      <c r="E4" s="11">
        <v>1991</v>
      </c>
      <c r="F4" s="11">
        <v>1992</v>
      </c>
      <c r="G4" s="11">
        <v>1993</v>
      </c>
      <c r="H4" s="11">
        <v>1994</v>
      </c>
      <c r="I4" s="11">
        <v>1995</v>
      </c>
      <c r="J4" s="11">
        <v>1996</v>
      </c>
      <c r="K4" s="11">
        <v>1997</v>
      </c>
      <c r="L4" s="11">
        <v>1998</v>
      </c>
      <c r="M4" s="12">
        <v>1999</v>
      </c>
    </row>
    <row r="5" spans="1:11" ht="14.25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5"/>
      <c r="K5" s="14"/>
    </row>
    <row r="6" spans="1:13" ht="12.75">
      <c r="A6" s="16" t="s">
        <v>18</v>
      </c>
      <c r="B6" s="17">
        <f>9094506/1000</f>
        <v>9094.506</v>
      </c>
      <c r="C6" s="17">
        <f>10968515/1000</f>
        <v>10968.515</v>
      </c>
      <c r="D6" s="17">
        <f>9224465/1000</f>
        <v>9224.465</v>
      </c>
      <c r="E6" s="17">
        <f>8379963/1000</f>
        <v>8379.963</v>
      </c>
      <c r="F6" s="17">
        <f>8107003/1000</f>
        <v>8107.003</v>
      </c>
      <c r="G6" s="17">
        <f>8387928/1000</f>
        <v>8387.928</v>
      </c>
      <c r="H6" s="17">
        <f>8916462/1000</f>
        <v>8916.462</v>
      </c>
      <c r="I6" s="17">
        <f>8724870/1000</f>
        <v>8724.87</v>
      </c>
      <c r="J6" s="17">
        <v>8652</v>
      </c>
      <c r="K6" s="17">
        <v>8261</v>
      </c>
      <c r="L6" s="18">
        <v>8071</v>
      </c>
      <c r="M6" s="18">
        <v>8646</v>
      </c>
    </row>
    <row r="7" spans="1:13" ht="12.75">
      <c r="A7" s="16" t="s">
        <v>4</v>
      </c>
      <c r="B7" s="17">
        <f>428346/1000</f>
        <v>428.346</v>
      </c>
      <c r="C7" s="17">
        <f>52295/1000</f>
        <v>52.295</v>
      </c>
      <c r="D7" s="17">
        <f>76698/1000</f>
        <v>76.698</v>
      </c>
      <c r="E7" s="17">
        <f>96290/1000</f>
        <v>96.29</v>
      </c>
      <c r="F7" s="17">
        <f>107634/1000</f>
        <v>107.634</v>
      </c>
      <c r="G7" s="17">
        <f>84345/1000</f>
        <v>84.345</v>
      </c>
      <c r="H7" s="17">
        <f>57198/1000</f>
        <v>57.198</v>
      </c>
      <c r="I7" s="17">
        <f>44752/1000</f>
        <v>44.752</v>
      </c>
      <c r="J7" s="17">
        <v>34</v>
      </c>
      <c r="K7" s="17">
        <v>40</v>
      </c>
      <c r="L7" s="3">
        <v>12</v>
      </c>
      <c r="M7" s="3">
        <v>13</v>
      </c>
    </row>
    <row r="8" spans="1:13" ht="12.75">
      <c r="A8" s="16" t="s">
        <v>5</v>
      </c>
      <c r="B8" s="17">
        <f>3441480/1000</f>
        <v>3441.48</v>
      </c>
      <c r="C8" s="17">
        <f>2382339/1000</f>
        <v>2382.339</v>
      </c>
      <c r="D8" s="17">
        <f>2030226/1000</f>
        <v>2030.226</v>
      </c>
      <c r="E8" s="17">
        <v>2256</v>
      </c>
      <c r="F8" s="17">
        <f>2074351/1000</f>
        <v>2074.351</v>
      </c>
      <c r="G8" s="17">
        <f>1944892/1000</f>
        <v>1944.892</v>
      </c>
      <c r="H8" s="17">
        <f>2015280/1000</f>
        <v>2015.28</v>
      </c>
      <c r="I8" s="17">
        <f>1518209/1000</f>
        <v>1518.209</v>
      </c>
      <c r="J8" s="17">
        <v>1315</v>
      </c>
      <c r="K8" s="17">
        <v>1510</v>
      </c>
      <c r="L8" s="18">
        <v>1491</v>
      </c>
      <c r="M8" s="18">
        <v>1622</v>
      </c>
    </row>
    <row r="9" spans="1:13" ht="12.75">
      <c r="A9" s="16" t="s">
        <v>6</v>
      </c>
      <c r="B9" s="17">
        <f>599423/1000</f>
        <v>599.423</v>
      </c>
      <c r="C9" s="17">
        <f>3526118/1000</f>
        <v>3526.118</v>
      </c>
      <c r="D9" s="17">
        <f>3156481/1000</f>
        <v>3156.481</v>
      </c>
      <c r="E9" s="17">
        <f>2425398/1000</f>
        <v>2425.398</v>
      </c>
      <c r="F9" s="17">
        <f>2451498/1000</f>
        <v>2451.498</v>
      </c>
      <c r="G9" s="17">
        <f>2655378/1000</f>
        <v>2655.378</v>
      </c>
      <c r="H9" s="17">
        <f>3077203/1000</f>
        <v>3077.203</v>
      </c>
      <c r="I9" s="17">
        <f>3289735/1000</f>
        <v>3289.735</v>
      </c>
      <c r="J9" s="17">
        <v>3492</v>
      </c>
      <c r="K9" s="17">
        <v>2937</v>
      </c>
      <c r="L9" s="18">
        <v>2309</v>
      </c>
      <c r="M9" s="18">
        <v>2367</v>
      </c>
    </row>
    <row r="10" spans="1:13" ht="12.75">
      <c r="A10" s="16" t="s">
        <v>7</v>
      </c>
      <c r="B10" s="17">
        <f>3073103/1000</f>
        <v>3073.103</v>
      </c>
      <c r="C10" s="17">
        <f>3117817/1000</f>
        <v>3117.817</v>
      </c>
      <c r="D10" s="17">
        <f>2511503/1000</f>
        <v>2511.503</v>
      </c>
      <c r="E10" s="17">
        <f>2305773/1000</f>
        <v>2305.773</v>
      </c>
      <c r="F10" s="17">
        <f>2249553/1000</f>
        <v>2249.553</v>
      </c>
      <c r="G10" s="17">
        <f>2445842/1000</f>
        <v>2445.842</v>
      </c>
      <c r="H10" s="17">
        <f>2359898/1000</f>
        <v>2359.898</v>
      </c>
      <c r="I10" s="17">
        <f>2498521/1000</f>
        <v>2498.521</v>
      </c>
      <c r="J10" s="17">
        <v>2488</v>
      </c>
      <c r="K10" s="17">
        <v>2531</v>
      </c>
      <c r="L10" s="18">
        <v>3107</v>
      </c>
      <c r="M10" s="18">
        <v>3359</v>
      </c>
    </row>
    <row r="11" spans="1:13" ht="12.75">
      <c r="A11" s="16" t="s">
        <v>8</v>
      </c>
      <c r="B11" s="17">
        <f>1336190/1000</f>
        <v>1336.19</v>
      </c>
      <c r="C11" s="17">
        <f>1516249/1000</f>
        <v>1516.249</v>
      </c>
      <c r="D11" s="17">
        <f>1279092/1000</f>
        <v>1279.092</v>
      </c>
      <c r="E11" s="17">
        <f>1161319/1000</f>
        <v>1161.319</v>
      </c>
      <c r="F11" s="17">
        <f>1140775/1000</f>
        <v>1140.775</v>
      </c>
      <c r="G11" s="17">
        <f>1186991/1000</f>
        <v>1186.991</v>
      </c>
      <c r="H11" s="17">
        <f>1339863/1000</f>
        <v>1339.863</v>
      </c>
      <c r="I11" s="17">
        <f>1320608/1000</f>
        <v>1320.608</v>
      </c>
      <c r="J11" s="17">
        <v>1259</v>
      </c>
      <c r="K11" s="17">
        <v>1162</v>
      </c>
      <c r="L11" s="18">
        <v>1050</v>
      </c>
      <c r="M11" s="18">
        <v>1181</v>
      </c>
    </row>
    <row r="12" spans="1:13" ht="12.75">
      <c r="A12" s="16" t="s">
        <v>9</v>
      </c>
      <c r="B12" s="17">
        <f>215964/1000</f>
        <v>215.964</v>
      </c>
      <c r="C12" s="17">
        <f>373697/1000</f>
        <v>373.697</v>
      </c>
      <c r="D12" s="17">
        <f>170465/1000</f>
        <v>170.465</v>
      </c>
      <c r="E12" s="17">
        <f>134890/1000</f>
        <v>134.89</v>
      </c>
      <c r="F12" s="17">
        <f>83192/1000</f>
        <v>83.192</v>
      </c>
      <c r="G12" s="17">
        <f>70480/1000</f>
        <v>70.48</v>
      </c>
      <c r="H12" s="17">
        <f>67020/1000</f>
        <v>67.02</v>
      </c>
      <c r="I12" s="17">
        <f>53045/1000</f>
        <v>53.045</v>
      </c>
      <c r="J12" s="17">
        <v>62</v>
      </c>
      <c r="K12" s="17">
        <v>81</v>
      </c>
      <c r="L12" s="3">
        <v>101</v>
      </c>
      <c r="M12" s="3">
        <v>103</v>
      </c>
    </row>
    <row r="13" spans="1:11" ht="6" customHeight="1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ht="12.75">
      <c r="A14" s="20" t="s">
        <v>12</v>
      </c>
    </row>
    <row r="15" spans="1:13" ht="13.5" customHeight="1">
      <c r="A15" s="21" t="s">
        <v>4</v>
      </c>
      <c r="B15" s="22">
        <v>4.7</v>
      </c>
      <c r="C15" s="22">
        <v>0.5</v>
      </c>
      <c r="D15" s="22">
        <v>0.8</v>
      </c>
      <c r="E15" s="22">
        <v>1.1</v>
      </c>
      <c r="F15" s="22">
        <v>1.3</v>
      </c>
      <c r="G15" s="22">
        <v>1</v>
      </c>
      <c r="H15" s="22">
        <v>0.6</v>
      </c>
      <c r="I15" s="22">
        <v>0.5</v>
      </c>
      <c r="J15" s="22">
        <v>0.4</v>
      </c>
      <c r="K15" s="22">
        <v>0.5</v>
      </c>
      <c r="L15" s="3">
        <v>0.2</v>
      </c>
      <c r="M15" s="3">
        <v>0.1</v>
      </c>
    </row>
    <row r="16" spans="1:13" ht="12.75" customHeight="1">
      <c r="A16" s="16" t="s">
        <v>13</v>
      </c>
      <c r="B16" s="22">
        <v>37.8</v>
      </c>
      <c r="C16" s="22">
        <v>21.7</v>
      </c>
      <c r="D16" s="22">
        <v>22</v>
      </c>
      <c r="E16" s="22">
        <v>26.9</v>
      </c>
      <c r="F16" s="22">
        <v>25.6</v>
      </c>
      <c r="G16" s="22">
        <v>23.2</v>
      </c>
      <c r="H16" s="22">
        <v>22.6</v>
      </c>
      <c r="I16" s="22">
        <v>17.4</v>
      </c>
      <c r="J16" s="22">
        <v>15.2</v>
      </c>
      <c r="K16" s="22">
        <v>18.3</v>
      </c>
      <c r="L16" s="3">
        <v>18.5</v>
      </c>
      <c r="M16" s="3">
        <v>18.8</v>
      </c>
    </row>
    <row r="17" spans="1:13" ht="12.75">
      <c r="A17" s="16" t="s">
        <v>6</v>
      </c>
      <c r="B17" s="22">
        <v>6.6</v>
      </c>
      <c r="C17" s="22">
        <v>32.1</v>
      </c>
      <c r="D17" s="22">
        <v>34.2</v>
      </c>
      <c r="E17" s="22">
        <v>28.9</v>
      </c>
      <c r="F17" s="22">
        <v>30.2</v>
      </c>
      <c r="G17" s="22">
        <v>31.7</v>
      </c>
      <c r="H17" s="22">
        <v>34.5</v>
      </c>
      <c r="I17" s="22">
        <v>37.7</v>
      </c>
      <c r="J17" s="22">
        <v>40.4</v>
      </c>
      <c r="K17" s="22">
        <v>35.6</v>
      </c>
      <c r="L17" s="3">
        <v>28.6</v>
      </c>
      <c r="M17" s="3">
        <v>27.4</v>
      </c>
    </row>
    <row r="18" spans="1:13" ht="12.75">
      <c r="A18" s="16" t="s">
        <v>15</v>
      </c>
      <c r="B18" s="22">
        <v>33.8</v>
      </c>
      <c r="C18" s="22">
        <v>28.4</v>
      </c>
      <c r="D18" s="22">
        <v>27.2</v>
      </c>
      <c r="E18" s="22">
        <v>27.5</v>
      </c>
      <c r="F18" s="22">
        <v>27.7</v>
      </c>
      <c r="G18" s="22">
        <v>29.2</v>
      </c>
      <c r="H18" s="22">
        <v>26.5</v>
      </c>
      <c r="I18" s="22">
        <v>28.6</v>
      </c>
      <c r="J18" s="22">
        <v>28.8</v>
      </c>
      <c r="K18" s="22">
        <v>30.6</v>
      </c>
      <c r="L18" s="3">
        <v>38.5</v>
      </c>
      <c r="M18" s="3">
        <v>38.9</v>
      </c>
    </row>
    <row r="19" spans="1:13" ht="12.75">
      <c r="A19" s="16" t="s">
        <v>16</v>
      </c>
      <c r="B19" s="22">
        <v>14.7</v>
      </c>
      <c r="C19" s="22">
        <v>13.8</v>
      </c>
      <c r="D19" s="22">
        <v>13.9</v>
      </c>
      <c r="E19" s="22">
        <v>13.9</v>
      </c>
      <c r="F19" s="22">
        <v>14.1</v>
      </c>
      <c r="G19" s="22">
        <v>14.2</v>
      </c>
      <c r="H19" s="22">
        <v>15</v>
      </c>
      <c r="I19" s="22">
        <v>15.1</v>
      </c>
      <c r="J19" s="22">
        <v>14.6</v>
      </c>
      <c r="K19" s="22">
        <v>15.1</v>
      </c>
      <c r="L19" s="23">
        <v>13</v>
      </c>
      <c r="M19" s="3">
        <v>13.7</v>
      </c>
    </row>
    <row r="20" spans="1:13" s="6" customFormat="1" ht="12.75">
      <c r="A20" s="16" t="s">
        <v>17</v>
      </c>
      <c r="B20" s="22">
        <v>2.4</v>
      </c>
      <c r="C20" s="22">
        <v>3.4</v>
      </c>
      <c r="D20" s="22">
        <v>1.8</v>
      </c>
      <c r="E20" s="22">
        <v>1.6</v>
      </c>
      <c r="F20" s="22">
        <v>1</v>
      </c>
      <c r="G20" s="22">
        <v>0.8</v>
      </c>
      <c r="H20" s="22">
        <v>0.8</v>
      </c>
      <c r="I20" s="22">
        <v>0.6</v>
      </c>
      <c r="J20" s="22">
        <v>0.7</v>
      </c>
      <c r="K20" s="22">
        <v>1</v>
      </c>
      <c r="L20" s="6">
        <v>1.3</v>
      </c>
      <c r="M20" s="6">
        <v>1.2</v>
      </c>
    </row>
    <row r="21" ht="6" customHeight="1">
      <c r="A21" s="16"/>
    </row>
    <row r="22" spans="1:11" ht="12.75">
      <c r="A22" s="19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3" ht="12.75">
      <c r="A23" s="16" t="s">
        <v>3</v>
      </c>
      <c r="B23" s="22">
        <v>23.2</v>
      </c>
      <c r="C23" s="22">
        <v>27</v>
      </c>
      <c r="D23" s="22">
        <v>27.6</v>
      </c>
      <c r="E23" s="22">
        <v>27.7</v>
      </c>
      <c r="F23" s="22">
        <v>27.7</v>
      </c>
      <c r="G23" s="22">
        <v>27.8</v>
      </c>
      <c r="H23" s="22">
        <v>27.8</v>
      </c>
      <c r="I23" s="22">
        <v>28</v>
      </c>
      <c r="J23" s="22">
        <v>28.3</v>
      </c>
      <c r="K23" s="22">
        <v>28.3</v>
      </c>
      <c r="L23" s="3">
        <v>28.3</v>
      </c>
      <c r="M23" s="23">
        <v>28</v>
      </c>
    </row>
    <row r="24" spans="1:13" ht="12.75">
      <c r="A24" s="16" t="s">
        <v>11</v>
      </c>
      <c r="B24" s="22">
        <v>29.4</v>
      </c>
      <c r="C24" s="22">
        <v>32.7</v>
      </c>
      <c r="D24" s="22">
        <v>26.4</v>
      </c>
      <c r="E24" s="22">
        <v>29.3</v>
      </c>
      <c r="F24" s="22">
        <v>30.6</v>
      </c>
      <c r="G24" s="22">
        <v>29.9</v>
      </c>
      <c r="H24" s="22">
        <v>27.8</v>
      </c>
      <c r="I24" s="22">
        <v>27</v>
      </c>
      <c r="J24" s="22">
        <v>27.2</v>
      </c>
      <c r="K24" s="22">
        <v>26.3</v>
      </c>
      <c r="L24" s="3">
        <v>23.9</v>
      </c>
      <c r="M24" s="3">
        <v>24.8</v>
      </c>
    </row>
    <row r="25" spans="1:13" ht="12.75">
      <c r="A25" s="16" t="s">
        <v>5</v>
      </c>
      <c r="B25" s="22">
        <v>27.3</v>
      </c>
      <c r="C25" s="22">
        <v>30.1</v>
      </c>
      <c r="D25" s="22">
        <v>31.3</v>
      </c>
      <c r="E25" s="22">
        <v>31.6</v>
      </c>
      <c r="F25" s="22">
        <v>31.8</v>
      </c>
      <c r="G25" s="22">
        <v>31.9</v>
      </c>
      <c r="H25" s="22">
        <v>31.3</v>
      </c>
      <c r="I25" s="22">
        <v>31.7</v>
      </c>
      <c r="J25" s="22">
        <v>32.1</v>
      </c>
      <c r="K25" s="22">
        <v>32.6</v>
      </c>
      <c r="L25" s="3">
        <v>31.3</v>
      </c>
      <c r="M25" s="23">
        <v>31</v>
      </c>
    </row>
    <row r="26" spans="1:13" ht="12.75">
      <c r="A26" s="16" t="s">
        <v>14</v>
      </c>
      <c r="B26" s="22">
        <v>22.3</v>
      </c>
      <c r="C26" s="22">
        <v>29.6</v>
      </c>
      <c r="D26" s="22">
        <v>28.9</v>
      </c>
      <c r="E26" s="22">
        <v>28.8</v>
      </c>
      <c r="F26" s="22">
        <v>28.7</v>
      </c>
      <c r="G26" s="22">
        <v>29.3</v>
      </c>
      <c r="H26" s="22">
        <v>29.8</v>
      </c>
      <c r="I26" s="22">
        <v>30.2</v>
      </c>
      <c r="J26" s="22">
        <v>30.4</v>
      </c>
      <c r="K26" s="22">
        <v>30</v>
      </c>
      <c r="L26" s="3">
        <v>30.8</v>
      </c>
      <c r="M26" s="3">
        <v>30.2</v>
      </c>
    </row>
    <row r="27" spans="1:13" ht="12.75">
      <c r="A27" s="16" t="s">
        <v>15</v>
      </c>
      <c r="B27" s="22">
        <v>21.3</v>
      </c>
      <c r="C27" s="22">
        <v>24.9</v>
      </c>
      <c r="D27" s="22">
        <v>25.9</v>
      </c>
      <c r="E27" s="22">
        <v>25.9</v>
      </c>
      <c r="F27" s="22">
        <v>25.8</v>
      </c>
      <c r="G27" s="22">
        <v>25.7</v>
      </c>
      <c r="H27" s="22">
        <v>25.6</v>
      </c>
      <c r="I27" s="22">
        <v>25.9</v>
      </c>
      <c r="J27" s="22">
        <v>26.4</v>
      </c>
      <c r="K27" s="22">
        <v>26.3</v>
      </c>
      <c r="L27" s="3">
        <v>26.9</v>
      </c>
      <c r="M27" s="3">
        <v>26.9</v>
      </c>
    </row>
    <row r="28" spans="1:16" ht="12.75">
      <c r="A28" s="16" t="s">
        <v>16</v>
      </c>
      <c r="B28" s="22">
        <v>19.3</v>
      </c>
      <c r="C28" s="22">
        <v>22.3</v>
      </c>
      <c r="D28" s="22">
        <v>23.5</v>
      </c>
      <c r="E28" s="22">
        <v>23.3</v>
      </c>
      <c r="F28" s="22">
        <v>23.7</v>
      </c>
      <c r="G28" s="22">
        <v>24</v>
      </c>
      <c r="H28" s="22">
        <v>24.2</v>
      </c>
      <c r="I28" s="22">
        <v>24.1</v>
      </c>
      <c r="J28" s="22">
        <v>24.2</v>
      </c>
      <c r="K28" s="22">
        <v>24.5</v>
      </c>
      <c r="L28" s="6">
        <v>24.6</v>
      </c>
      <c r="M28" s="6">
        <v>24.4</v>
      </c>
      <c r="N28" s="6"/>
      <c r="O28" s="6"/>
      <c r="P28" s="6"/>
    </row>
    <row r="29" spans="1:13" s="6" customFormat="1" ht="13.5" thickBot="1">
      <c r="A29" s="24" t="s">
        <v>17</v>
      </c>
      <c r="B29" s="25">
        <v>21</v>
      </c>
      <c r="C29" s="25">
        <v>27.6</v>
      </c>
      <c r="D29" s="25">
        <v>28</v>
      </c>
      <c r="E29" s="25">
        <v>27.3</v>
      </c>
      <c r="F29" s="25">
        <v>25.9</v>
      </c>
      <c r="G29" s="25">
        <v>24.8</v>
      </c>
      <c r="H29" s="25">
        <v>23.9</v>
      </c>
      <c r="I29" s="25">
        <v>24.7</v>
      </c>
      <c r="J29" s="25">
        <v>25.4</v>
      </c>
      <c r="K29" s="25">
        <v>26.3</v>
      </c>
      <c r="L29" s="25">
        <v>25.4</v>
      </c>
      <c r="M29" s="9">
        <v>25.3</v>
      </c>
    </row>
    <row r="30" spans="1:17" s="6" customFormat="1" ht="14.25">
      <c r="A30" s="26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</row>
    <row r="31" spans="1:11" ht="12.75">
      <c r="A31" s="27" t="s">
        <v>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>
      <c r="A33" s="30" t="s">
        <v>22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2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>
      <c r="A35" s="33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2.75">
      <c r="A36" s="34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s="37" customFormat="1" ht="12.75">
      <c r="A37" s="35" t="s">
        <v>25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2.75">
      <c r="A38" s="38" t="s">
        <v>26</v>
      </c>
      <c r="B38" s="38"/>
      <c r="C38" s="38"/>
      <c r="D38" s="38"/>
      <c r="E38" s="38"/>
      <c r="F38" s="38"/>
      <c r="G38" s="38"/>
      <c r="H38" s="38"/>
      <c r="I38" s="38"/>
      <c r="J38" s="38"/>
      <c r="K38" s="29"/>
    </row>
    <row r="39" spans="1:11" ht="12.75">
      <c r="A39" s="38" t="s">
        <v>23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</sheetData>
  <mergeCells count="7">
    <mergeCell ref="A37:K37"/>
    <mergeCell ref="A38:J38"/>
    <mergeCell ref="A39:K39"/>
    <mergeCell ref="A30:K30"/>
    <mergeCell ref="A31:K31"/>
    <mergeCell ref="A33:K33"/>
    <mergeCell ref="A35:K35"/>
  </mergeCells>
  <printOptions/>
  <pageMargins left="0.95" right="1.01" top="1" bottom="1" header="0.5" footer="0.5"/>
  <pageSetup fitToHeight="1" fitToWidth="1" horizontalDpi="600" verticalDpi="600" orientation="landscape" scale="88" r:id="rId1"/>
  <headerFooter alignWithMargins="0">
    <oddHeader>&amp;R&amp;D</oddHeader>
    <oddFooter>&amp;CPage &amp;P&amp;RNTSmain/&amp;A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1999-11-15T18:23:00Z</cp:lastPrinted>
  <dcterms:created xsi:type="dcterms:W3CDTF">1999-02-08T16:10:53Z</dcterms:created>
  <dcterms:modified xsi:type="dcterms:W3CDTF">2001-10-09T21:00:36Z</dcterms:modified>
  <cp:category/>
  <cp:version/>
  <cp:contentType/>
  <cp:contentStatus/>
</cp:coreProperties>
</file>