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200" activeTab="0"/>
  </bookViews>
  <sheets>
    <sheet name="376r" sheetId="1" r:id="rId1"/>
  </sheets>
  <definedNames>
    <definedName name="_Regression_Int" localSheetId="0" hidden="1">1</definedName>
    <definedName name="_xlnm.Print_Area" localSheetId="0">'376r'!$A$1:$K$91</definedName>
    <definedName name="Print_Area_MI" localSheetId="0">'376r'!$A$1:$K$92</definedName>
    <definedName name="PRINT_AREA_MI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<sst xmlns="http://schemas.openxmlformats.org/spreadsheetml/2006/main" count="123" uniqueCount="38">
  <si>
    <t>Industry Trends:  Guided Missiles and Space Vehicles (SIC 3761)</t>
  </si>
  <si>
    <t>(in millions of dollars except as noted)</t>
  </si>
  <si>
    <t xml:space="preserve">     Item</t>
  </si>
  <si>
    <t xml:space="preserve">  Industry Data</t>
  </si>
  <si>
    <t xml:space="preserve">Value of shipments (1992$) </t>
  </si>
  <si>
    <t>Total employment (000)</t>
  </si>
  <si>
    <t>Production workers (000)</t>
  </si>
  <si>
    <t xml:space="preserve">  Hours (millions)</t>
  </si>
  <si>
    <t xml:space="preserve">  Wages ($ millions)</t>
  </si>
  <si>
    <t xml:space="preserve">  Average hourly earnings ($)</t>
  </si>
  <si>
    <t>Capital expenditures</t>
  </si>
  <si>
    <t xml:space="preserve">  Product Data</t>
  </si>
  <si>
    <t xml:space="preserve">  Trade Data</t>
  </si>
  <si>
    <t>Value of exports</t>
  </si>
  <si>
    <t>Value of imports</t>
  </si>
  <si>
    <t>Balance</t>
  </si>
  <si>
    <t>Industry Trends:  Guided Missile and Space Vehicle Propulsion Units and Parts (SIC 3764)</t>
  </si>
  <si>
    <t>Industry Trends:  Guided Missile and Space Vehicle Parts and Auxiliary Equipment, N.E.C. (SIC 3769)</t>
  </si>
  <si>
    <t>Industry Trends:  Guided Missiles and Space Vehicles and Parts (SIC 376)</t>
  </si>
  <si>
    <t>Source:  U.S. Department of Commerce:  Bureau of the Census and International Trade Administration (ITA)</t>
  </si>
  <si>
    <r>
      <t>1987</t>
    </r>
    <r>
      <rPr>
        <vertAlign val="superscript"/>
        <sz val="10"/>
        <rFont val="Arial"/>
        <family val="2"/>
      </rPr>
      <t>r</t>
    </r>
  </si>
  <si>
    <r>
      <t>1988</t>
    </r>
    <r>
      <rPr>
        <vertAlign val="superscript"/>
        <sz val="10"/>
        <rFont val="Arial"/>
        <family val="2"/>
      </rPr>
      <t>r</t>
    </r>
  </si>
  <si>
    <r>
      <t>1989</t>
    </r>
    <r>
      <rPr>
        <vertAlign val="superscript"/>
        <sz val="10"/>
        <rFont val="Arial"/>
        <family val="2"/>
      </rPr>
      <t>r</t>
    </r>
  </si>
  <si>
    <r>
      <t>1990</t>
    </r>
    <r>
      <rPr>
        <vertAlign val="superscript"/>
        <sz val="9"/>
        <rFont val="Arial"/>
        <family val="2"/>
      </rPr>
      <t>r</t>
    </r>
  </si>
  <si>
    <r>
      <t>1991</t>
    </r>
    <r>
      <rPr>
        <vertAlign val="superscript"/>
        <sz val="9"/>
        <rFont val="Arial"/>
        <family val="2"/>
      </rPr>
      <t>r</t>
    </r>
  </si>
  <si>
    <r>
      <t>1992</t>
    </r>
    <r>
      <rPr>
        <vertAlign val="superscript"/>
        <sz val="9"/>
        <rFont val="Arial"/>
        <family val="2"/>
      </rPr>
      <t>r</t>
    </r>
  </si>
  <si>
    <r>
      <t>1993</t>
    </r>
    <r>
      <rPr>
        <vertAlign val="superscript"/>
        <sz val="9"/>
        <rFont val="Arial"/>
        <family val="2"/>
      </rPr>
      <t>r</t>
    </r>
  </si>
  <si>
    <r>
      <t>1994</t>
    </r>
    <r>
      <rPr>
        <vertAlign val="superscript"/>
        <sz val="9"/>
        <rFont val="Arial"/>
        <family val="2"/>
      </rPr>
      <t>r</t>
    </r>
  </si>
  <si>
    <r>
      <t>1995</t>
    </r>
    <r>
      <rPr>
        <vertAlign val="superscript"/>
        <sz val="9"/>
        <rFont val="Arial"/>
        <family val="2"/>
      </rPr>
      <t>r</t>
    </r>
  </si>
  <si>
    <r>
      <t>1996</t>
    </r>
    <r>
      <rPr>
        <vertAlign val="superscript"/>
        <sz val="10"/>
        <rFont val="Arial"/>
        <family val="2"/>
      </rPr>
      <t>e</t>
    </r>
  </si>
  <si>
    <r>
      <t>Value of shipments</t>
    </r>
    <r>
      <rPr>
        <vertAlign val="superscript"/>
        <sz val="9"/>
        <rFont val="Arial"/>
        <family val="2"/>
      </rPr>
      <t>1</t>
    </r>
  </si>
  <si>
    <r>
      <t>Value of shipments</t>
    </r>
    <r>
      <rPr>
        <vertAlign val="superscript"/>
        <sz val="9"/>
        <rFont val="Arial"/>
        <family val="2"/>
      </rPr>
      <t>2</t>
    </r>
  </si>
  <si>
    <r>
      <t xml:space="preserve">r </t>
    </r>
    <r>
      <rPr>
        <sz val="7.5"/>
        <rFont val="Arial"/>
        <family val="2"/>
      </rPr>
      <t>Revised from previously published data.</t>
    </r>
  </si>
  <si>
    <r>
      <t xml:space="preserve">   </t>
    </r>
    <r>
      <rPr>
        <sz val="7.5"/>
        <rFont val="Arial"/>
        <family val="2"/>
      </rPr>
      <t xml:space="preserve">Revisions to industry data based on Bureau of the Census, </t>
    </r>
    <r>
      <rPr>
        <i/>
        <sz val="7.5"/>
        <rFont val="Arial"/>
        <family val="0"/>
      </rPr>
      <t xml:space="preserve">1992 Census of Manufactures, General Summary, </t>
    </r>
    <r>
      <rPr>
        <sz val="7.5"/>
        <rFont val="Arial"/>
        <family val="2"/>
      </rPr>
      <t>October 1996.</t>
    </r>
  </si>
  <si>
    <r>
      <t xml:space="preserve"> Revisions to trade data based on Bureau of the Census, </t>
    </r>
    <r>
      <rPr>
        <i/>
        <sz val="7.5"/>
        <rFont val="Arial"/>
        <family val="2"/>
      </rPr>
      <t>U.S. Exports/Imports History, Historical Summary 1991-95</t>
    </r>
    <r>
      <rPr>
        <sz val="7.5"/>
        <rFont val="Arial"/>
        <family val="2"/>
      </rPr>
      <t>.</t>
    </r>
  </si>
  <si>
    <r>
      <t>e</t>
    </r>
    <r>
      <rPr>
        <sz val="7.5"/>
        <rFont val="Arial"/>
        <family val="2"/>
      </rPr>
      <t>Estimate, except exports and imports</t>
    </r>
  </si>
  <si>
    <r>
      <t>1</t>
    </r>
    <r>
      <rPr>
        <sz val="7.5"/>
        <rFont val="Arial"/>
        <family val="2"/>
      </rPr>
      <t>Value of all products and services sold by establishments in the specified SIC industry.</t>
    </r>
  </si>
  <si>
    <r>
      <t>2</t>
    </r>
    <r>
      <rPr>
        <sz val="7.5"/>
        <rFont val="Arial"/>
        <family val="2"/>
      </rPr>
      <t>Value of products classified in the specified SIC industry produced by all industries.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</si>
</sst>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  <numFmt numFmtId="165" formatCode="dd\-mmm\-yy"/>
    <numFmt numFmtId="166" formatCode="dd\-mmm"/>
    <numFmt numFmtId="167" formatCode="yy\-mm\-dd\ hh:mm"/>
    <numFmt numFmtId="168" formatCode="General_)"/>
    <numFmt numFmtId="169" formatCode="0.0_)"/>
    <numFmt numFmtId="170" formatCode="#,##0.0_);\(#,##0.0\)"/>
    <numFmt numFmtId="171" formatCode="0.00_)"/>
    <numFmt numFmtId="172" formatCode="0_)"/>
    <numFmt numFmtId="173" formatCode="#,##0.0"/>
    <numFmt numFmtId="174" formatCode="0.0%"/>
    <numFmt numFmtId="175" formatCode="0.0"/>
  </numFmts>
  <fonts count="20">
    <font>
      <sz val="10"/>
      <name val="Courier (W1)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Courier"/>
      <family val="0"/>
    </font>
    <font>
      <sz val="9"/>
      <name val="Arial"/>
      <family val="0"/>
    </font>
    <font>
      <sz val="9"/>
      <name val="Courier"/>
      <family val="3"/>
    </font>
    <font>
      <sz val="7.5"/>
      <name val="Arial"/>
      <family val="2"/>
    </font>
    <font>
      <b/>
      <sz val="9"/>
      <name val="Courier"/>
      <family val="3"/>
    </font>
    <font>
      <b/>
      <sz val="12"/>
      <name val="Arial"/>
      <family val="2"/>
    </font>
    <font>
      <sz val="10"/>
      <name val="CG Times (W1)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173" fontId="0" fillId="0" borderId="0">
      <alignment/>
      <protection/>
    </xf>
    <xf numFmtId="173" fontId="5" fillId="0" borderId="0">
      <alignment/>
      <protection/>
    </xf>
    <xf numFmtId="4" fontId="0" fillId="0" borderId="0">
      <alignment/>
      <protection/>
    </xf>
    <xf numFmtId="4" fontId="5" fillId="0" borderId="0">
      <alignment/>
      <protection/>
    </xf>
    <xf numFmtId="3" fontId="0" fillId="0" borderId="0" applyFill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3" fontId="6" fillId="0" borderId="0" applyFill="0" applyProtection="0">
      <alignment/>
    </xf>
    <xf numFmtId="4" fontId="7" fillId="0" borderId="0" applyFill="0" applyBorder="0" applyAlignment="0" applyProtection="0"/>
    <xf numFmtId="4" fontId="6" fillId="0" borderId="0" applyFill="0" applyBorder="0" applyProtection="0">
      <alignment/>
    </xf>
    <xf numFmtId="4" fontId="6" fillId="0" borderId="0" applyFill="0" applyBorder="0" applyProtection="0">
      <alignment/>
    </xf>
    <xf numFmtId="4" fontId="6" fillId="0" borderId="0" applyFill="0" applyBorder="0" applyProtection="0">
      <alignment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8" fillId="0" borderId="0">
      <alignment horizontal="left"/>
      <protection/>
    </xf>
    <xf numFmtId="168" fontId="7" fillId="0" borderId="0">
      <alignment horizontal="left"/>
      <protection/>
    </xf>
    <xf numFmtId="1" fontId="9" fillId="0" borderId="0">
      <alignment/>
      <protection/>
    </xf>
    <xf numFmtId="1" fontId="9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168" fontId="5" fillId="0" borderId="0">
      <alignment/>
      <protection/>
    </xf>
    <xf numFmtId="168" fontId="5" fillId="0" borderId="0" applyFill="0" applyBorder="0" applyAlignment="0" applyProtection="0"/>
    <xf numFmtId="168" fontId="5" fillId="0" borderId="0" applyFill="0" applyBorder="0" applyAlignment="0" applyProtection="0"/>
    <xf numFmtId="9" fontId="4" fillId="0" borderId="0" applyFont="0" applyFill="0" applyBorder="0" applyAlignment="0" applyProtection="0"/>
    <xf numFmtId="175" fontId="6" fillId="0" borderId="0" applyFill="0" applyProtection="0">
      <alignment/>
    </xf>
    <xf numFmtId="168" fontId="10" fillId="0" borderId="0">
      <alignment horizontal="centerContinuous"/>
      <protection/>
    </xf>
    <xf numFmtId="168" fontId="10" fillId="0" borderId="0">
      <alignment horizontal="centerContinuous"/>
      <protection/>
    </xf>
    <xf numFmtId="168" fontId="11" fillId="0" borderId="0">
      <alignment horizontal="left"/>
      <protection/>
    </xf>
    <xf numFmtId="168" fontId="12" fillId="0" borderId="0">
      <alignment horizontal="centerContinuous"/>
      <protection/>
    </xf>
    <xf numFmtId="168" fontId="12" fillId="0" borderId="0">
      <alignment horizontal="centerContinuous"/>
      <protection/>
    </xf>
  </cellStyleXfs>
  <cellXfs count="41">
    <xf numFmtId="168" fontId="0" fillId="0" borderId="0" xfId="0" applyAlignment="1">
      <alignment/>
    </xf>
    <xf numFmtId="168" fontId="10" fillId="0" borderId="0" xfId="70" applyFont="1" applyAlignment="1">
      <alignment horizontal="centerContinuous"/>
      <protection/>
    </xf>
    <xf numFmtId="3" fontId="6" fillId="0" borderId="0" xfId="59" applyAlignment="1">
      <alignment horizontal="centerContinuous"/>
      <protection/>
    </xf>
    <xf numFmtId="168" fontId="5" fillId="0" borderId="0" xfId="62">
      <alignment/>
      <protection/>
    </xf>
    <xf numFmtId="168" fontId="13" fillId="0" borderId="0" xfId="67" applyFont="1" applyAlignment="1">
      <alignment horizontal="centerContinuous"/>
      <protection/>
    </xf>
    <xf numFmtId="168" fontId="5" fillId="0" borderId="0" xfId="62" applyBorder="1">
      <alignment/>
      <protection/>
    </xf>
    <xf numFmtId="3" fontId="14" fillId="0" borderId="1" xfId="59" applyFont="1" applyBorder="1">
      <alignment/>
      <protection/>
    </xf>
    <xf numFmtId="3" fontId="14" fillId="0" borderId="2" xfId="59" applyFont="1" applyBorder="1">
      <alignment/>
      <protection/>
    </xf>
    <xf numFmtId="3" fontId="14" fillId="0" borderId="3" xfId="59" applyFont="1" applyBorder="1">
      <alignment/>
      <protection/>
    </xf>
    <xf numFmtId="168" fontId="14" fillId="0" borderId="4" xfId="59" applyNumberFormat="1" applyFont="1" applyBorder="1" applyAlignment="1" applyProtection="1" quotePrefix="1">
      <alignment horizontal="right"/>
      <protection/>
    </xf>
    <xf numFmtId="168" fontId="14" fillId="0" borderId="4" xfId="56" applyNumberFormat="1" applyFont="1" applyBorder="1" applyAlignment="1" applyProtection="1" quotePrefix="1">
      <alignment horizontal="right"/>
      <protection/>
    </xf>
    <xf numFmtId="168" fontId="14" fillId="0" borderId="4" xfId="0" applyNumberFormat="1" applyFont="1" applyBorder="1" applyAlignment="1" applyProtection="1" quotePrefix="1">
      <alignment horizontal="right"/>
      <protection/>
    </xf>
    <xf numFmtId="1" fontId="17" fillId="0" borderId="0" xfId="54" applyFont="1">
      <alignment/>
      <protection/>
    </xf>
    <xf numFmtId="3" fontId="6" fillId="0" borderId="0" xfId="59">
      <alignment/>
      <protection/>
    </xf>
    <xf numFmtId="3" fontId="6" fillId="0" borderId="0" xfId="56">
      <alignment/>
      <protection/>
    </xf>
    <xf numFmtId="3" fontId="6" fillId="0" borderId="0" xfId="59" applyFont="1" applyAlignment="1" quotePrefix="1">
      <alignment horizontal="left"/>
      <protection/>
    </xf>
    <xf numFmtId="173" fontId="6" fillId="0" borderId="0" xfId="27" applyProtection="1">
      <alignment/>
      <protection/>
    </xf>
    <xf numFmtId="173" fontId="6" fillId="0" borderId="0" xfId="27">
      <alignment/>
    </xf>
    <xf numFmtId="4" fontId="6" fillId="0" borderId="0" xfId="30" applyProtection="1">
      <alignment/>
      <protection/>
    </xf>
    <xf numFmtId="3" fontId="6" fillId="0" borderId="0" xfId="59" applyFont="1">
      <alignment/>
      <protection/>
    </xf>
    <xf numFmtId="170" fontId="5" fillId="0" borderId="0" xfId="62" applyNumberFormat="1" applyFont="1" applyProtection="1">
      <alignment/>
      <protection/>
    </xf>
    <xf numFmtId="3" fontId="6" fillId="0" borderId="2" xfId="56" applyFont="1" applyBorder="1">
      <alignment/>
      <protection/>
    </xf>
    <xf numFmtId="173" fontId="6" fillId="0" borderId="2" xfId="27" applyBorder="1">
      <alignment/>
    </xf>
    <xf numFmtId="3" fontId="6" fillId="0" borderId="0" xfId="24" applyFont="1" applyAlignment="1" applyProtection="1">
      <alignment/>
      <protection/>
    </xf>
    <xf numFmtId="168" fontId="10" fillId="0" borderId="0" xfId="67" applyAlignment="1">
      <alignment horizontal="centerContinuous"/>
      <protection/>
    </xf>
    <xf numFmtId="168" fontId="0" fillId="0" borderId="0" xfId="0" applyAlignment="1">
      <alignment horizontal="centerContinuous"/>
    </xf>
    <xf numFmtId="168" fontId="0" fillId="0" borderId="0" xfId="0" applyBorder="1" applyAlignment="1">
      <alignment horizontal="centerContinuous"/>
    </xf>
    <xf numFmtId="168" fontId="18" fillId="0" borderId="0" xfId="52" applyFont="1" applyAlignment="1" quotePrefix="1">
      <alignment horizontal="left"/>
      <protection/>
    </xf>
    <xf numFmtId="3" fontId="8" fillId="0" borderId="0" xfId="24" applyFont="1" applyAlignment="1" applyProtection="1">
      <alignment/>
      <protection/>
    </xf>
    <xf numFmtId="3" fontId="14" fillId="0" borderId="0" xfId="59" applyFont="1" applyBorder="1">
      <alignment/>
      <protection/>
    </xf>
    <xf numFmtId="168" fontId="8" fillId="0" borderId="0" xfId="53" applyFont="1" applyAlignment="1" quotePrefix="1">
      <alignment horizontal="left"/>
      <protection/>
    </xf>
    <xf numFmtId="168" fontId="14" fillId="0" borderId="0" xfId="59" applyNumberFormat="1" applyFont="1" applyBorder="1" applyAlignment="1" applyProtection="1" quotePrefix="1">
      <alignment horizontal="right"/>
      <protection/>
    </xf>
    <xf numFmtId="168" fontId="14" fillId="0" borderId="0" xfId="0" applyNumberFormat="1" applyFont="1" applyBorder="1" applyAlignment="1" applyProtection="1" quotePrefix="1">
      <alignment horizontal="right"/>
      <protection/>
    </xf>
    <xf numFmtId="168" fontId="8" fillId="0" borderId="0" xfId="52" applyFont="1" applyAlignment="1" quotePrefix="1">
      <alignment horizontal="left"/>
      <protection/>
    </xf>
    <xf numFmtId="168" fontId="8" fillId="0" borderId="0" xfId="52">
      <alignment horizontal="left"/>
      <protection/>
    </xf>
    <xf numFmtId="168" fontId="18" fillId="0" borderId="0" xfId="0" applyFont="1" applyAlignment="1" quotePrefix="1">
      <alignment horizontal="left"/>
    </xf>
    <xf numFmtId="3" fontId="18" fillId="0" borderId="0" xfId="59" applyFont="1" applyAlignment="1" quotePrefix="1">
      <alignment horizontal="left"/>
      <protection/>
    </xf>
    <xf numFmtId="168" fontId="8" fillId="0" borderId="0" xfId="62" applyFont="1" applyAlignment="1" quotePrefix="1">
      <alignment horizontal="left"/>
      <protection/>
    </xf>
    <xf numFmtId="168" fontId="7" fillId="0" borderId="0" xfId="53">
      <alignment horizontal="left"/>
      <protection/>
    </xf>
    <xf numFmtId="173" fontId="6" fillId="0" borderId="0" xfId="27" applyFont="1" applyProtection="1">
      <alignment/>
      <protection/>
    </xf>
    <xf numFmtId="3" fontId="8" fillId="0" borderId="0" xfId="59" applyFont="1">
      <alignment/>
      <protection/>
    </xf>
  </cellXfs>
  <cellStyles count="58">
    <cellStyle name="Normal" xfId="0"/>
    <cellStyle name="Comma" xfId="15"/>
    <cellStyle name="Comma (1)" xfId="16"/>
    <cellStyle name="Comma (1)_376T8796" xfId="17"/>
    <cellStyle name="Comma (2)" xfId="18"/>
    <cellStyle name="Comma (2)_376T8796" xfId="19"/>
    <cellStyle name="Comma [0]" xfId="20"/>
    <cellStyle name="Comma [0]_372" xfId="21"/>
    <cellStyle name="Comma [0]_372, 376" xfId="22"/>
    <cellStyle name="Comma [0]_372, 376r" xfId="23"/>
    <cellStyle name="Comma [0]_372r" xfId="24"/>
    <cellStyle name="Comma [0]_376" xfId="25"/>
    <cellStyle name="Comma [0]_376r" xfId="26"/>
    <cellStyle name="Comma [1]" xfId="27"/>
    <cellStyle name="Comma [2]" xfId="28"/>
    <cellStyle name="Comma [2]_372, 376r" xfId="29"/>
    <cellStyle name="Comma [2]_372r" xfId="30"/>
    <cellStyle name="Comma [2]_376r" xfId="31"/>
    <cellStyle name="Comma_372" xfId="32"/>
    <cellStyle name="Comma_372, 376" xfId="33"/>
    <cellStyle name="Comma_372, 376r" xfId="34"/>
    <cellStyle name="Comma_372r" xfId="35"/>
    <cellStyle name="Comma_376" xfId="36"/>
    <cellStyle name="Comma_376r" xfId="37"/>
    <cellStyle name="Currency" xfId="38"/>
    <cellStyle name="Currency [0]" xfId="39"/>
    <cellStyle name="Currency [0]_372" xfId="40"/>
    <cellStyle name="Currency [0]_372, 376" xfId="41"/>
    <cellStyle name="Currency [0]_372, 376r" xfId="42"/>
    <cellStyle name="Currency [0]_372r" xfId="43"/>
    <cellStyle name="Currency [0]_376" xfId="44"/>
    <cellStyle name="Currency [0]_376r" xfId="45"/>
    <cellStyle name="Currency_372" xfId="46"/>
    <cellStyle name="Currency_372, 376" xfId="47"/>
    <cellStyle name="Currency_372, 376r" xfId="48"/>
    <cellStyle name="Currency_372r" xfId="49"/>
    <cellStyle name="Currency_376" xfId="50"/>
    <cellStyle name="Currency_376r" xfId="51"/>
    <cellStyle name="Footnote" xfId="52"/>
    <cellStyle name="Footnote_376T8796" xfId="53"/>
    <cellStyle name="Heading" xfId="54"/>
    <cellStyle name="Heading_376T8796" xfId="55"/>
    <cellStyle name="Normal_372" xfId="56"/>
    <cellStyle name="Normal_372, 376" xfId="57"/>
    <cellStyle name="Normal_372, 376r" xfId="58"/>
    <cellStyle name="Normal_372r" xfId="59"/>
    <cellStyle name="Normal_376" xfId="60"/>
    <cellStyle name="Normal_376r" xfId="61"/>
    <cellStyle name="Normal_376T8796" xfId="62"/>
    <cellStyle name="Number [1]" xfId="63"/>
    <cellStyle name="Number [1]_376T8796" xfId="64"/>
    <cellStyle name="Percent" xfId="65"/>
    <cellStyle name="Percent [1]" xfId="66"/>
    <cellStyle name="Subtitles" xfId="67"/>
    <cellStyle name="Subtitles_376T8796" xfId="68"/>
    <cellStyle name="Text" xfId="69"/>
    <cellStyle name="Titles" xfId="70"/>
    <cellStyle name="Titles_376T8796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T112"/>
  <sheetViews>
    <sheetView showGridLines="0" tabSelected="1" workbookViewId="0" topLeftCell="B1">
      <selection activeCell="A1" sqref="A1"/>
    </sheetView>
  </sheetViews>
  <sheetFormatPr defaultColWidth="11.125" defaultRowHeight="12.75"/>
  <cols>
    <col min="1" max="1" width="27.00390625" style="3" customWidth="1"/>
    <col min="2" max="11" width="9.125" style="3" customWidth="1"/>
    <col min="12" max="16384" width="11.125" style="3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5" customFormat="1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4.25">
      <c r="A4" s="8" t="s">
        <v>2</v>
      </c>
      <c r="B4" s="9" t="s">
        <v>20</v>
      </c>
      <c r="C4" s="9" t="s">
        <v>21</v>
      </c>
      <c r="D4" s="9" t="s">
        <v>22</v>
      </c>
      <c r="E4" s="10" t="s">
        <v>23</v>
      </c>
      <c r="F4" s="10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11" t="s">
        <v>29</v>
      </c>
    </row>
    <row r="5" spans="1:11" ht="12.75">
      <c r="A5" s="12" t="s">
        <v>3</v>
      </c>
      <c r="B5" s="13"/>
      <c r="C5" s="13"/>
      <c r="D5" s="13"/>
      <c r="E5" s="14"/>
      <c r="F5" s="14"/>
      <c r="G5" s="13"/>
      <c r="H5" s="13"/>
      <c r="I5" s="13"/>
      <c r="J5" s="13"/>
      <c r="K5" s="13"/>
    </row>
    <row r="6" spans="1:11" ht="13.5">
      <c r="A6" s="15" t="s">
        <v>30</v>
      </c>
      <c r="B6" s="16">
        <v>21565.8</v>
      </c>
      <c r="C6" s="16">
        <v>22540.8</v>
      </c>
      <c r="D6" s="16">
        <v>23343.6</v>
      </c>
      <c r="E6" s="16">
        <v>25168.9</v>
      </c>
      <c r="F6" s="16">
        <v>23512.6</v>
      </c>
      <c r="G6" s="16">
        <v>19423.1</v>
      </c>
      <c r="H6" s="16">
        <v>15799.6</v>
      </c>
      <c r="I6" s="16">
        <v>13954.1</v>
      </c>
      <c r="J6" s="16">
        <v>14315.2</v>
      </c>
      <c r="K6" s="16">
        <v>12981.739120000002</v>
      </c>
    </row>
    <row r="7" spans="1:11" ht="12.75">
      <c r="A7" s="15" t="s">
        <v>4</v>
      </c>
      <c r="B7" s="16">
        <f>B6/1.004</f>
        <v>21479.88047808765</v>
      </c>
      <c r="C7" s="16">
        <f>C6/0.998</f>
        <v>22585.971943887776</v>
      </c>
      <c r="D7" s="16">
        <f>D6/0.922</f>
        <v>25318.438177874184</v>
      </c>
      <c r="E7" s="16">
        <f>E6/0.945</f>
        <v>26633.756613756617</v>
      </c>
      <c r="F7" s="16">
        <f>F6/0.973</f>
        <v>24165.056526207605</v>
      </c>
      <c r="G7" s="16">
        <f>G6/1</f>
        <v>19423.1</v>
      </c>
      <c r="H7" s="16">
        <f>H6/1.009</f>
        <v>15658.671952428149</v>
      </c>
      <c r="I7" s="16">
        <f>I6/1.014</f>
        <v>13761.439842209073</v>
      </c>
      <c r="J7" s="16">
        <f>J6/1.038</f>
        <v>13791.136801541426</v>
      </c>
      <c r="K7" s="16">
        <v>12506.492408477843</v>
      </c>
    </row>
    <row r="8" spans="1:11" ht="12.75">
      <c r="A8" s="15" t="s">
        <v>5</v>
      </c>
      <c r="B8" s="17">
        <v>166.7</v>
      </c>
      <c r="C8" s="17">
        <v>169.4</v>
      </c>
      <c r="D8" s="17">
        <v>167</v>
      </c>
      <c r="E8" s="17">
        <v>157.5</v>
      </c>
      <c r="F8" s="17">
        <v>137.5</v>
      </c>
      <c r="G8" s="17">
        <v>97.7</v>
      </c>
      <c r="H8" s="17">
        <v>86.6</v>
      </c>
      <c r="I8" s="17">
        <v>68.5</v>
      </c>
      <c r="J8" s="17">
        <v>60.8</v>
      </c>
      <c r="K8" s="17">
        <v>55.327999999999996</v>
      </c>
    </row>
    <row r="9" spans="1:11" ht="12.75">
      <c r="A9" s="15" t="s">
        <v>6</v>
      </c>
      <c r="B9" s="17">
        <v>62.7</v>
      </c>
      <c r="C9" s="17">
        <v>61.3</v>
      </c>
      <c r="D9" s="17">
        <v>62.9</v>
      </c>
      <c r="E9" s="17">
        <v>54.3</v>
      </c>
      <c r="F9" s="17">
        <v>45.1</v>
      </c>
      <c r="G9" s="17">
        <v>30.1</v>
      </c>
      <c r="H9" s="17">
        <v>27.6</v>
      </c>
      <c r="I9" s="17">
        <v>23.8</v>
      </c>
      <c r="J9" s="17">
        <v>20</v>
      </c>
      <c r="K9" s="17">
        <v>17.72</v>
      </c>
    </row>
    <row r="10" spans="1:11" ht="12.75">
      <c r="A10" s="15" t="s">
        <v>7</v>
      </c>
      <c r="B10" s="17">
        <v>121.4</v>
      </c>
      <c r="C10" s="17">
        <v>121</v>
      </c>
      <c r="D10" s="17">
        <v>116.8</v>
      </c>
      <c r="E10" s="17">
        <v>109.6</v>
      </c>
      <c r="F10" s="17">
        <v>92.1</v>
      </c>
      <c r="G10" s="17">
        <v>54.6</v>
      </c>
      <c r="H10" s="17">
        <v>53.1</v>
      </c>
      <c r="I10" s="17">
        <v>47.6</v>
      </c>
      <c r="J10" s="17">
        <v>43.4</v>
      </c>
      <c r="K10" s="17"/>
    </row>
    <row r="11" spans="1:11" ht="12.75">
      <c r="A11" s="15" t="s">
        <v>8</v>
      </c>
      <c r="B11" s="17">
        <v>2019.7</v>
      </c>
      <c r="C11" s="17">
        <v>2077.5</v>
      </c>
      <c r="D11" s="17">
        <v>2022.4</v>
      </c>
      <c r="E11" s="17">
        <v>1995.1</v>
      </c>
      <c r="F11" s="17">
        <v>1744</v>
      </c>
      <c r="G11" s="17">
        <v>1233</v>
      </c>
      <c r="H11" s="17">
        <v>1108.6</v>
      </c>
      <c r="I11" s="17">
        <v>1013.8</v>
      </c>
      <c r="J11" s="17">
        <v>896.3</v>
      </c>
      <c r="K11" s="17"/>
    </row>
    <row r="12" spans="1:11" ht="12.75">
      <c r="A12" s="15" t="s">
        <v>9</v>
      </c>
      <c r="B12" s="18">
        <f aca="true" t="shared" si="0" ref="B12:J12">B11/B10</f>
        <v>16.63673805601318</v>
      </c>
      <c r="C12" s="18">
        <f t="shared" si="0"/>
        <v>17.169421487603305</v>
      </c>
      <c r="D12" s="18">
        <f t="shared" si="0"/>
        <v>17.315068493150687</v>
      </c>
      <c r="E12" s="18">
        <f t="shared" si="0"/>
        <v>18.20346715328467</v>
      </c>
      <c r="F12" s="18">
        <f t="shared" si="0"/>
        <v>18.935939196525517</v>
      </c>
      <c r="G12" s="18">
        <f t="shared" si="0"/>
        <v>22.58241758241758</v>
      </c>
      <c r="H12" s="18">
        <f t="shared" si="0"/>
        <v>20.877589453860637</v>
      </c>
      <c r="I12" s="18">
        <f t="shared" si="0"/>
        <v>21.29831932773109</v>
      </c>
      <c r="J12" s="18">
        <f t="shared" si="0"/>
        <v>20.652073732718893</v>
      </c>
      <c r="K12" s="18"/>
    </row>
    <row r="13" spans="1:11" ht="12.75">
      <c r="A13" s="19" t="s">
        <v>10</v>
      </c>
      <c r="B13" s="17">
        <v>818.7</v>
      </c>
      <c r="C13" s="17">
        <v>757.9</v>
      </c>
      <c r="D13" s="17">
        <v>756.9</v>
      </c>
      <c r="E13" s="17">
        <v>660.4</v>
      </c>
      <c r="F13" s="17">
        <v>451.8</v>
      </c>
      <c r="G13" s="17">
        <v>312.6</v>
      </c>
      <c r="H13" s="17">
        <v>307.6</v>
      </c>
      <c r="I13" s="17">
        <v>296.8</v>
      </c>
      <c r="J13" s="17">
        <v>293.7</v>
      </c>
      <c r="K13" s="17"/>
    </row>
    <row r="14" spans="1:72" ht="12.75">
      <c r="A14" s="12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</row>
    <row r="15" spans="1:72" ht="13.5">
      <c r="A15" s="15" t="s">
        <v>31</v>
      </c>
      <c r="B15" s="17">
        <v>16012.3</v>
      </c>
      <c r="C15" s="17">
        <v>17459.3</v>
      </c>
      <c r="D15" s="17">
        <v>17049.1</v>
      </c>
      <c r="E15" s="17">
        <v>16907</v>
      </c>
      <c r="F15" s="17">
        <v>16074.9</v>
      </c>
      <c r="G15" s="17">
        <v>13972.1</v>
      </c>
      <c r="H15" s="17">
        <v>13452.4</v>
      </c>
      <c r="I15" s="17">
        <v>10794.9</v>
      </c>
      <c r="J15" s="17">
        <v>11756.3</v>
      </c>
      <c r="K15" s="17">
        <v>10661.200655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11" ht="12.75">
      <c r="A16" s="15" t="s">
        <v>4</v>
      </c>
      <c r="B16" s="17">
        <f>B15/1.004</f>
        <v>15948.505976095617</v>
      </c>
      <c r="C16" s="17">
        <f>C15/0.998</f>
        <v>17494.288577154308</v>
      </c>
      <c r="D16" s="17">
        <f>D15/0.922</f>
        <v>18491.431670281992</v>
      </c>
      <c r="E16" s="17">
        <f>E15/0.945</f>
        <v>17891.00529100529</v>
      </c>
      <c r="F16" s="17">
        <f>F15/0.973</f>
        <v>16520.96608427544</v>
      </c>
      <c r="G16" s="17">
        <f>G15/1</f>
        <v>13972.1</v>
      </c>
      <c r="H16" s="17">
        <f>H15/1.009</f>
        <v>13332.408325074332</v>
      </c>
      <c r="I16" s="17">
        <f>I15/1.014</f>
        <v>10645.85798816568</v>
      </c>
      <c r="J16" s="17">
        <f>J15/1.038</f>
        <v>11325.91522157996</v>
      </c>
      <c r="K16" s="17">
        <v>10270.906218689788</v>
      </c>
    </row>
    <row r="17" spans="1:11" ht="12.75">
      <c r="A17" s="12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9" t="s">
        <v>13</v>
      </c>
      <c r="B18" s="16">
        <v>353</v>
      </c>
      <c r="C18" s="16">
        <v>383</v>
      </c>
      <c r="D18" s="17">
        <v>395.6</v>
      </c>
      <c r="E18" s="17">
        <v>568.5</v>
      </c>
      <c r="F18" s="17">
        <v>360.7</v>
      </c>
      <c r="G18" s="17">
        <v>594.9</v>
      </c>
      <c r="H18" s="17">
        <v>510.5</v>
      </c>
      <c r="I18" s="17">
        <v>376.2</v>
      </c>
      <c r="J18" s="17">
        <v>716.6</v>
      </c>
      <c r="K18" s="17">
        <v>503.9</v>
      </c>
    </row>
    <row r="19" spans="1:11" ht="12.75">
      <c r="A19" s="19" t="s">
        <v>14</v>
      </c>
      <c r="B19" s="16">
        <v>47.8</v>
      </c>
      <c r="C19" s="16">
        <v>51.9</v>
      </c>
      <c r="D19" s="17">
        <v>6.9</v>
      </c>
      <c r="E19" s="17">
        <v>0.1</v>
      </c>
      <c r="F19" s="17">
        <v>1.709</v>
      </c>
      <c r="G19" s="17">
        <v>4.133</v>
      </c>
      <c r="H19" s="17">
        <v>5.16</v>
      </c>
      <c r="I19" s="17">
        <v>1.582</v>
      </c>
      <c r="J19" s="17">
        <v>2.7</v>
      </c>
      <c r="K19" s="17">
        <v>1.1</v>
      </c>
    </row>
    <row r="20" spans="1:11" ht="12.75">
      <c r="A20" s="21" t="s">
        <v>15</v>
      </c>
      <c r="B20" s="22">
        <f aca="true" t="shared" si="1" ref="B20:K20">B18-B19</f>
        <v>305.2</v>
      </c>
      <c r="C20" s="22">
        <f t="shared" si="1"/>
        <v>331.1</v>
      </c>
      <c r="D20" s="22">
        <f t="shared" si="1"/>
        <v>388.70000000000005</v>
      </c>
      <c r="E20" s="22">
        <f t="shared" si="1"/>
        <v>568.4</v>
      </c>
      <c r="F20" s="22">
        <f t="shared" si="1"/>
        <v>358.991</v>
      </c>
      <c r="G20" s="22">
        <f t="shared" si="1"/>
        <v>590.7669999999999</v>
      </c>
      <c r="H20" s="22">
        <f t="shared" si="1"/>
        <v>505.34</v>
      </c>
      <c r="I20" s="22">
        <f t="shared" si="1"/>
        <v>374.618</v>
      </c>
      <c r="J20" s="22">
        <f t="shared" si="1"/>
        <v>713.9</v>
      </c>
      <c r="K20" s="22">
        <f t="shared" si="1"/>
        <v>502.79999999999995</v>
      </c>
    </row>
    <row r="21" spans="1:11" ht="12.75">
      <c r="A21" s="19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.75">
      <c r="A22" s="1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4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ht="14.25">
      <c r="A25" s="8" t="s">
        <v>2</v>
      </c>
      <c r="B25" s="9" t="s">
        <v>20</v>
      </c>
      <c r="C25" s="9" t="s">
        <v>21</v>
      </c>
      <c r="D25" s="9" t="s">
        <v>22</v>
      </c>
      <c r="E25" s="10" t="s">
        <v>23</v>
      </c>
      <c r="F25" s="10" t="s">
        <v>24</v>
      </c>
      <c r="G25" s="9" t="s">
        <v>25</v>
      </c>
      <c r="H25" s="9" t="s">
        <v>26</v>
      </c>
      <c r="I25" s="9" t="s">
        <v>27</v>
      </c>
      <c r="J25" s="9" t="s">
        <v>28</v>
      </c>
      <c r="K25" s="11" t="s">
        <v>29</v>
      </c>
    </row>
    <row r="26" spans="1:11" ht="12.75">
      <c r="A26" s="12" t="s">
        <v>3</v>
      </c>
      <c r="B26" s="13"/>
      <c r="C26" s="13"/>
      <c r="D26" s="13"/>
      <c r="E26" s="14"/>
      <c r="F26" s="14"/>
      <c r="G26" s="13"/>
      <c r="H26" s="13"/>
      <c r="I26" s="13"/>
      <c r="J26" s="13"/>
      <c r="K26" s="13"/>
    </row>
    <row r="27" spans="1:11" ht="13.5">
      <c r="A27" s="15" t="s">
        <v>30</v>
      </c>
      <c r="B27" s="16">
        <v>3537.1</v>
      </c>
      <c r="C27" s="16">
        <v>3886</v>
      </c>
      <c r="D27" s="16">
        <v>3647</v>
      </c>
      <c r="E27" s="16">
        <v>3768.7</v>
      </c>
      <c r="F27" s="16">
        <v>3675.6</v>
      </c>
      <c r="G27" s="16">
        <v>5121.4</v>
      </c>
      <c r="H27" s="16">
        <v>6201</v>
      </c>
      <c r="I27" s="16">
        <v>3373.6</v>
      </c>
      <c r="J27" s="16">
        <v>2953.6</v>
      </c>
      <c r="K27" s="16">
        <v>2678.4721600000003</v>
      </c>
    </row>
    <row r="28" spans="1:11" ht="12.75">
      <c r="A28" s="15" t="s">
        <v>4</v>
      </c>
      <c r="B28" s="16">
        <f>B27/0.912</f>
        <v>3878.399122807017</v>
      </c>
      <c r="C28" s="16">
        <f>C27/0.923</f>
        <v>4210.184182015168</v>
      </c>
      <c r="D28" s="16">
        <f>D27/0.922</f>
        <v>3955.531453362256</v>
      </c>
      <c r="E28" s="16">
        <f>E27/0.945</f>
        <v>3988.042328042328</v>
      </c>
      <c r="F28" s="16">
        <f>F27/0.973</f>
        <v>3777.5950668037</v>
      </c>
      <c r="G28" s="16">
        <f>G27/1</f>
        <v>5121.4</v>
      </c>
      <c r="H28" s="16">
        <f>H27/1.009</f>
        <v>6145.688800792865</v>
      </c>
      <c r="I28" s="16">
        <f>I27/1.014</f>
        <v>3327.0216962524655</v>
      </c>
      <c r="J28" s="16">
        <f>J27/1.035</f>
        <v>2853.7198067632853</v>
      </c>
      <c r="K28" s="16">
        <v>2587.8958067632857</v>
      </c>
    </row>
    <row r="29" spans="1:11" ht="12.75">
      <c r="A29" s="15" t="s">
        <v>5</v>
      </c>
      <c r="B29" s="17">
        <v>31.8</v>
      </c>
      <c r="C29" s="17">
        <v>35.3</v>
      </c>
      <c r="D29" s="17">
        <v>29</v>
      </c>
      <c r="E29" s="17">
        <v>29.9</v>
      </c>
      <c r="F29" s="17">
        <v>28</v>
      </c>
      <c r="G29" s="17">
        <v>32</v>
      </c>
      <c r="H29" s="17">
        <v>29.2</v>
      </c>
      <c r="I29" s="17">
        <v>22.8</v>
      </c>
      <c r="J29" s="17">
        <v>19.6</v>
      </c>
      <c r="K29" s="17">
        <v>18.522000000000002</v>
      </c>
    </row>
    <row r="30" spans="1:11" ht="12.75">
      <c r="A30" s="15" t="s">
        <v>6</v>
      </c>
      <c r="B30" s="17">
        <v>11.2</v>
      </c>
      <c r="C30" s="17">
        <v>12.6</v>
      </c>
      <c r="D30" s="17">
        <v>11</v>
      </c>
      <c r="E30" s="17">
        <v>10.6</v>
      </c>
      <c r="F30" s="17">
        <v>9.5</v>
      </c>
      <c r="G30" s="17">
        <v>13.2</v>
      </c>
      <c r="H30" s="17">
        <v>8.9</v>
      </c>
      <c r="I30" s="17">
        <v>7.8</v>
      </c>
      <c r="J30" s="17">
        <v>6.7</v>
      </c>
      <c r="K30" s="17">
        <v>6.1104</v>
      </c>
    </row>
    <row r="31" spans="1:11" ht="12.75">
      <c r="A31" s="15" t="s">
        <v>7</v>
      </c>
      <c r="B31" s="17">
        <v>22.2</v>
      </c>
      <c r="C31" s="17">
        <v>24.7</v>
      </c>
      <c r="D31" s="17">
        <v>17.8</v>
      </c>
      <c r="E31" s="17">
        <v>17.9</v>
      </c>
      <c r="F31" s="17">
        <v>17.8</v>
      </c>
      <c r="G31" s="17">
        <v>20.5</v>
      </c>
      <c r="H31" s="17">
        <v>15.8</v>
      </c>
      <c r="I31" s="17">
        <v>14.1</v>
      </c>
      <c r="J31" s="17">
        <v>13.6</v>
      </c>
      <c r="K31" s="17"/>
    </row>
    <row r="32" spans="1:11" ht="12.75">
      <c r="A32" s="15" t="s">
        <v>8</v>
      </c>
      <c r="B32" s="17">
        <v>350</v>
      </c>
      <c r="C32" s="17">
        <v>423.8</v>
      </c>
      <c r="D32" s="17">
        <v>344.3</v>
      </c>
      <c r="E32" s="17">
        <v>336.2</v>
      </c>
      <c r="F32" s="17">
        <v>337.8</v>
      </c>
      <c r="G32" s="17">
        <v>488.1</v>
      </c>
      <c r="H32" s="17">
        <v>348</v>
      </c>
      <c r="I32" s="17">
        <v>311.6</v>
      </c>
      <c r="J32" s="17">
        <v>266.5</v>
      </c>
      <c r="K32" s="17"/>
    </row>
    <row r="33" spans="1:11" ht="12.75">
      <c r="A33" s="15" t="s">
        <v>9</v>
      </c>
      <c r="B33" s="18">
        <f aca="true" t="shared" si="2" ref="B33:J33">B32/B31</f>
        <v>15.765765765765765</v>
      </c>
      <c r="C33" s="18">
        <f t="shared" si="2"/>
        <v>17.157894736842106</v>
      </c>
      <c r="D33" s="18">
        <f t="shared" si="2"/>
        <v>19.34269662921348</v>
      </c>
      <c r="E33" s="18">
        <f t="shared" si="2"/>
        <v>18.782122905027933</v>
      </c>
      <c r="F33" s="18">
        <f t="shared" si="2"/>
        <v>18.97752808988764</v>
      </c>
      <c r="G33" s="18">
        <f t="shared" si="2"/>
        <v>23.809756097560978</v>
      </c>
      <c r="H33" s="18">
        <f t="shared" si="2"/>
        <v>22.025316455696203</v>
      </c>
      <c r="I33" s="18">
        <f t="shared" si="2"/>
        <v>22.099290780141846</v>
      </c>
      <c r="J33" s="18">
        <f t="shared" si="2"/>
        <v>19.59558823529412</v>
      </c>
      <c r="K33" s="18"/>
    </row>
    <row r="34" spans="1:11" ht="12.75">
      <c r="A34" s="19" t="s">
        <v>10</v>
      </c>
      <c r="B34" s="17">
        <v>194.4</v>
      </c>
      <c r="C34" s="17">
        <v>209</v>
      </c>
      <c r="D34" s="17">
        <v>249.5</v>
      </c>
      <c r="E34" s="17">
        <v>182.2</v>
      </c>
      <c r="F34" s="17">
        <v>102.7</v>
      </c>
      <c r="G34" s="17">
        <v>120.7</v>
      </c>
      <c r="H34" s="17">
        <v>85.4</v>
      </c>
      <c r="I34" s="17">
        <v>68.9</v>
      </c>
      <c r="J34" s="17">
        <v>48.8</v>
      </c>
      <c r="K34" s="17"/>
    </row>
    <row r="35" spans="1:44" ht="12.75">
      <c r="A35" s="12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ht="13.5">
      <c r="A36" s="15" t="s">
        <v>31</v>
      </c>
      <c r="B36" s="17">
        <v>3464.9</v>
      </c>
      <c r="C36" s="17">
        <v>3785.3</v>
      </c>
      <c r="D36" s="17">
        <v>4583.7</v>
      </c>
      <c r="E36" s="17">
        <v>4662.2</v>
      </c>
      <c r="F36" s="17">
        <v>4530.3</v>
      </c>
      <c r="G36" s="17">
        <v>5206.6</v>
      </c>
      <c r="H36" s="17">
        <v>5862.4</v>
      </c>
      <c r="I36" s="17">
        <v>3705</v>
      </c>
      <c r="J36" s="17">
        <v>3120</v>
      </c>
      <c r="K36" s="17">
        <v>2829.3720000000003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11" ht="12.75">
      <c r="A37" s="15" t="s">
        <v>4</v>
      </c>
      <c r="B37" s="17">
        <f>B36/0.912</f>
        <v>3799.2324561403507</v>
      </c>
      <c r="C37" s="17">
        <f>C36/0.923</f>
        <v>4101.083423618635</v>
      </c>
      <c r="D37" s="17">
        <f>D36/0.922</f>
        <v>4971.475054229934</v>
      </c>
      <c r="E37" s="17">
        <f>E36/0.945</f>
        <v>4933.544973544974</v>
      </c>
      <c r="F37" s="17">
        <f>F36/0.973</f>
        <v>4656.01233299075</v>
      </c>
      <c r="G37" s="17">
        <f>G36/1</f>
        <v>5206.6</v>
      </c>
      <c r="H37" s="17">
        <f>H36/1.009</f>
        <v>5810.109018830525</v>
      </c>
      <c r="I37" s="17">
        <f>I36/1.014</f>
        <v>3653.846153846154</v>
      </c>
      <c r="J37" s="17">
        <f>J36/1.035</f>
        <v>3014.4927536231885</v>
      </c>
      <c r="K37" s="17">
        <v>2733.6927536231888</v>
      </c>
    </row>
    <row r="38" spans="1:11" ht="12.75">
      <c r="A38" s="12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2.75">
      <c r="A39" s="19" t="s">
        <v>13</v>
      </c>
      <c r="B39" s="16">
        <v>11</v>
      </c>
      <c r="C39" s="16">
        <v>30.7</v>
      </c>
      <c r="D39" s="17">
        <v>11</v>
      </c>
      <c r="E39" s="17">
        <v>30.7</v>
      </c>
      <c r="F39" s="17">
        <v>6.7</v>
      </c>
      <c r="G39" s="17">
        <v>12.6</v>
      </c>
      <c r="H39" s="17">
        <v>1.1</v>
      </c>
      <c r="I39" s="17">
        <v>17.3</v>
      </c>
      <c r="J39" s="17">
        <v>40.1</v>
      </c>
      <c r="K39" s="17">
        <v>22.3</v>
      </c>
    </row>
    <row r="40" spans="1:11" ht="12.75">
      <c r="A40" s="19" t="s">
        <v>14</v>
      </c>
      <c r="B40" s="16">
        <v>1.2</v>
      </c>
      <c r="C40" s="16">
        <v>0.1</v>
      </c>
      <c r="D40" s="17">
        <v>1.2</v>
      </c>
      <c r="E40" s="17">
        <v>0.1</v>
      </c>
      <c r="F40" s="17">
        <v>0.418</v>
      </c>
      <c r="G40" s="17">
        <v>0.449</v>
      </c>
      <c r="H40" s="17">
        <v>0.2</v>
      </c>
      <c r="I40" s="17">
        <v>0</v>
      </c>
      <c r="J40" s="17">
        <v>0.357</v>
      </c>
      <c r="K40" s="17">
        <v>14.6</v>
      </c>
    </row>
    <row r="41" spans="1:11" ht="12.75">
      <c r="A41" s="21" t="s">
        <v>15</v>
      </c>
      <c r="B41" s="22">
        <f aca="true" t="shared" si="3" ref="B41:K41">B39-B40</f>
        <v>9.8</v>
      </c>
      <c r="C41" s="22">
        <f t="shared" si="3"/>
        <v>30.599999999999998</v>
      </c>
      <c r="D41" s="22">
        <f t="shared" si="3"/>
        <v>9.8</v>
      </c>
      <c r="E41" s="22">
        <f t="shared" si="3"/>
        <v>30.599999999999998</v>
      </c>
      <c r="F41" s="22">
        <f t="shared" si="3"/>
        <v>6.282</v>
      </c>
      <c r="G41" s="22">
        <f t="shared" si="3"/>
        <v>12.151</v>
      </c>
      <c r="H41" s="22">
        <f t="shared" si="3"/>
        <v>0.9000000000000001</v>
      </c>
      <c r="I41" s="22">
        <f t="shared" si="3"/>
        <v>17.3</v>
      </c>
      <c r="J41" s="22">
        <f t="shared" si="3"/>
        <v>39.743</v>
      </c>
      <c r="K41" s="22">
        <f t="shared" si="3"/>
        <v>7.700000000000001</v>
      </c>
    </row>
    <row r="42" spans="1:11" ht="12.75">
      <c r="A42" s="15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.75">
      <c r="A43" s="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4" t="s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</row>
    <row r="46" spans="1:11" ht="14.25">
      <c r="A46" s="8" t="s">
        <v>2</v>
      </c>
      <c r="B46" s="9" t="s">
        <v>20</v>
      </c>
      <c r="C46" s="9" t="s">
        <v>21</v>
      </c>
      <c r="D46" s="9" t="s">
        <v>22</v>
      </c>
      <c r="E46" s="10" t="s">
        <v>23</v>
      </c>
      <c r="F46" s="10" t="s">
        <v>24</v>
      </c>
      <c r="G46" s="9" t="s">
        <v>25</v>
      </c>
      <c r="H46" s="9" t="s">
        <v>26</v>
      </c>
      <c r="I46" s="9" t="s">
        <v>27</v>
      </c>
      <c r="J46" s="9" t="s">
        <v>28</v>
      </c>
      <c r="K46" s="11" t="s">
        <v>29</v>
      </c>
    </row>
    <row r="47" spans="1:11" ht="12.75">
      <c r="A47" s="12" t="s">
        <v>3</v>
      </c>
      <c r="B47" s="13"/>
      <c r="C47" s="13"/>
      <c r="D47" s="13"/>
      <c r="E47" s="14"/>
      <c r="F47" s="14"/>
      <c r="G47" s="13"/>
      <c r="H47" s="13"/>
      <c r="I47" s="13"/>
      <c r="J47" s="13"/>
      <c r="K47" s="13"/>
    </row>
    <row r="48" spans="1:11" ht="13.5">
      <c r="A48" s="15" t="s">
        <v>30</v>
      </c>
      <c r="B48" s="16">
        <v>1721.1</v>
      </c>
      <c r="C48" s="16">
        <v>1721.5</v>
      </c>
      <c r="D48" s="16">
        <v>1721.1</v>
      </c>
      <c r="E48" s="16">
        <v>1721.5</v>
      </c>
      <c r="F48" s="16">
        <v>1916.5</v>
      </c>
      <c r="G48" s="16">
        <v>1963.9</v>
      </c>
      <c r="H48" s="16">
        <v>2014.9</v>
      </c>
      <c r="I48" s="16">
        <v>1385.5</v>
      </c>
      <c r="J48" s="16">
        <v>1397.9</v>
      </c>
      <c r="K48" s="16">
        <v>1267.685615</v>
      </c>
    </row>
    <row r="49" spans="1:11" ht="12.75">
      <c r="A49" s="15" t="s">
        <v>4</v>
      </c>
      <c r="B49" s="16">
        <f>B48/0.907</f>
        <v>1897.5744211686879</v>
      </c>
      <c r="C49" s="16">
        <f>C48/0.918</f>
        <v>1875.272331154684</v>
      </c>
      <c r="D49" s="16">
        <f>D48/1.09</f>
        <v>1578.9908256880733</v>
      </c>
      <c r="E49" s="16">
        <f>E48/1.052</f>
        <v>1636.4068441064637</v>
      </c>
      <c r="F49" s="16">
        <f>F48/1.008</f>
        <v>1901.2896825396824</v>
      </c>
      <c r="G49" s="16">
        <f>G48/1</f>
        <v>1963.9</v>
      </c>
      <c r="H49" s="16">
        <f>H48/1.014</f>
        <v>1987.0808678500987</v>
      </c>
      <c r="I49" s="16">
        <f>I48/1.013</f>
        <v>1367.719644619941</v>
      </c>
      <c r="J49" s="16">
        <f>J48/1.05</f>
        <v>1331.3333333333333</v>
      </c>
      <c r="K49" s="16">
        <v>1207.3196333333333</v>
      </c>
    </row>
    <row r="50" spans="1:11" ht="12.75">
      <c r="A50" s="15" t="s">
        <v>5</v>
      </c>
      <c r="B50" s="17">
        <v>17.8</v>
      </c>
      <c r="C50" s="17">
        <v>14.5</v>
      </c>
      <c r="D50" s="17">
        <v>17.8</v>
      </c>
      <c r="E50" s="17">
        <v>14.5</v>
      </c>
      <c r="F50" s="17">
        <v>14.3</v>
      </c>
      <c r="G50" s="17">
        <v>16.2</v>
      </c>
      <c r="H50" s="17">
        <v>12.3</v>
      </c>
      <c r="I50" s="17">
        <v>9.1</v>
      </c>
      <c r="J50" s="17">
        <v>8.8</v>
      </c>
      <c r="K50" s="17">
        <v>8.316</v>
      </c>
    </row>
    <row r="51" spans="1:11" ht="12.75">
      <c r="A51" s="15" t="s">
        <v>6</v>
      </c>
      <c r="B51" s="17">
        <v>9.5</v>
      </c>
      <c r="C51" s="17">
        <v>8</v>
      </c>
      <c r="D51" s="17">
        <v>9.5</v>
      </c>
      <c r="E51" s="17">
        <v>8</v>
      </c>
      <c r="F51" s="17">
        <v>7.7</v>
      </c>
      <c r="G51" s="17">
        <v>6.8</v>
      </c>
      <c r="H51" s="17">
        <v>5.6</v>
      </c>
      <c r="I51" s="17">
        <v>4.7</v>
      </c>
      <c r="J51" s="17">
        <v>4.6</v>
      </c>
      <c r="K51" s="17">
        <v>4.1952</v>
      </c>
    </row>
    <row r="52" spans="1:11" ht="12.75">
      <c r="A52" s="15" t="s">
        <v>7</v>
      </c>
      <c r="B52" s="17">
        <v>17.5</v>
      </c>
      <c r="C52" s="17">
        <v>15.3</v>
      </c>
      <c r="D52" s="17">
        <v>17.5</v>
      </c>
      <c r="E52" s="17">
        <v>15.3</v>
      </c>
      <c r="F52" s="17">
        <v>14.6</v>
      </c>
      <c r="G52" s="17">
        <v>13.4</v>
      </c>
      <c r="H52" s="17">
        <v>11.1</v>
      </c>
      <c r="I52" s="17">
        <v>9.9</v>
      </c>
      <c r="J52" s="17">
        <v>9.1</v>
      </c>
      <c r="K52" s="17"/>
    </row>
    <row r="53" spans="1:11" ht="12.75">
      <c r="A53" s="15" t="s">
        <v>8</v>
      </c>
      <c r="B53" s="17">
        <v>287.4</v>
      </c>
      <c r="C53" s="17">
        <v>254.5</v>
      </c>
      <c r="D53" s="17">
        <v>287.4</v>
      </c>
      <c r="E53" s="17">
        <v>254.5</v>
      </c>
      <c r="F53" s="17">
        <v>266.7</v>
      </c>
      <c r="G53" s="17">
        <v>241.7</v>
      </c>
      <c r="H53" s="17">
        <v>221.5</v>
      </c>
      <c r="I53" s="17">
        <v>200.9</v>
      </c>
      <c r="J53" s="17">
        <v>195.6</v>
      </c>
      <c r="K53" s="17"/>
    </row>
    <row r="54" spans="1:11" ht="12.75">
      <c r="A54" s="15" t="s">
        <v>9</v>
      </c>
      <c r="B54" s="18">
        <f aca="true" t="shared" si="4" ref="B54:J54">B53/B52</f>
        <v>16.42285714285714</v>
      </c>
      <c r="C54" s="18">
        <f t="shared" si="4"/>
        <v>16.633986928104573</v>
      </c>
      <c r="D54" s="18">
        <f t="shared" si="4"/>
        <v>16.42285714285714</v>
      </c>
      <c r="E54" s="18">
        <f t="shared" si="4"/>
        <v>16.633986928104573</v>
      </c>
      <c r="F54" s="18">
        <f t="shared" si="4"/>
        <v>18.267123287671232</v>
      </c>
      <c r="G54" s="18">
        <f t="shared" si="4"/>
        <v>18.03731343283582</v>
      </c>
      <c r="H54" s="18">
        <f t="shared" si="4"/>
        <v>19.954954954954957</v>
      </c>
      <c r="I54" s="18">
        <f t="shared" si="4"/>
        <v>20.292929292929294</v>
      </c>
      <c r="J54" s="18">
        <f t="shared" si="4"/>
        <v>21.494505494505496</v>
      </c>
      <c r="K54" s="18"/>
    </row>
    <row r="55" spans="1:11" ht="12.75">
      <c r="A55" s="19" t="s">
        <v>10</v>
      </c>
      <c r="B55" s="17">
        <v>61.1</v>
      </c>
      <c r="C55" s="17">
        <v>28</v>
      </c>
      <c r="D55" s="17">
        <v>61.1</v>
      </c>
      <c r="E55" s="17">
        <v>28</v>
      </c>
      <c r="F55" s="17">
        <v>31.5</v>
      </c>
      <c r="G55" s="17">
        <v>33.8</v>
      </c>
      <c r="H55" s="17">
        <v>25.3</v>
      </c>
      <c r="I55" s="17">
        <v>29.1</v>
      </c>
      <c r="J55" s="17">
        <v>37</v>
      </c>
      <c r="K55" s="17"/>
    </row>
    <row r="56" spans="1:11" ht="12.75">
      <c r="A56" s="12" t="s">
        <v>11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3.5">
      <c r="A57" s="15" t="s">
        <v>31</v>
      </c>
      <c r="B57" s="17">
        <v>3354.4</v>
      </c>
      <c r="C57" s="17">
        <v>3819.9</v>
      </c>
      <c r="D57" s="17">
        <v>3958</v>
      </c>
      <c r="E57" s="17">
        <v>5024.3</v>
      </c>
      <c r="F57" s="17">
        <v>4387</v>
      </c>
      <c r="G57" s="17">
        <v>4179.1</v>
      </c>
      <c r="H57" s="17">
        <v>3312.7</v>
      </c>
      <c r="I57" s="17">
        <v>2726</v>
      </c>
      <c r="J57" s="17">
        <v>2609.1</v>
      </c>
      <c r="K57" s="17">
        <v>2366.062335</v>
      </c>
    </row>
    <row r="58" spans="1:11" ht="12.75">
      <c r="A58" s="15" t="s">
        <v>4</v>
      </c>
      <c r="B58" s="17">
        <f>B57/0.907</f>
        <v>3698.346196251378</v>
      </c>
      <c r="C58" s="17">
        <f>C57/0.918</f>
        <v>4161.111111111111</v>
      </c>
      <c r="D58" s="17">
        <f>D57/1.09</f>
        <v>3631.1926605504586</v>
      </c>
      <c r="E58" s="17">
        <f>E57/1.052</f>
        <v>4775.9505703422055</v>
      </c>
      <c r="F58" s="17">
        <f>F57/1.008</f>
        <v>4352.18253968254</v>
      </c>
      <c r="G58" s="17">
        <f>G57/1</f>
        <v>4179.1</v>
      </c>
      <c r="H58" s="17">
        <f>H57/1.014</f>
        <v>3266.962524654832</v>
      </c>
      <c r="I58" s="17">
        <f>I57/1.013</f>
        <v>2691.0167818361306</v>
      </c>
      <c r="J58" s="17">
        <f>J57/1.05</f>
        <v>2484.8571428571427</v>
      </c>
      <c r="K58" s="17">
        <v>2253.3927</v>
      </c>
    </row>
    <row r="59" spans="1:11" ht="12.75">
      <c r="A59" s="12" t="s">
        <v>12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9" t="s">
        <v>13</v>
      </c>
      <c r="B60" s="16">
        <v>655.8</v>
      </c>
      <c r="C60" s="16">
        <v>723.8</v>
      </c>
      <c r="D60" s="17">
        <v>655.8</v>
      </c>
      <c r="E60" s="17">
        <v>723.8</v>
      </c>
      <c r="F60" s="17">
        <v>898.7</v>
      </c>
      <c r="G60" s="17">
        <v>846.1</v>
      </c>
      <c r="H60" s="17">
        <v>745.1</v>
      </c>
      <c r="I60" s="17">
        <v>743.8</v>
      </c>
      <c r="J60" s="17">
        <v>765.3</v>
      </c>
      <c r="K60" s="17">
        <v>683.7</v>
      </c>
    </row>
    <row r="61" spans="1:11" ht="12.75">
      <c r="A61" s="19" t="s">
        <v>14</v>
      </c>
      <c r="B61" s="16">
        <v>110.2</v>
      </c>
      <c r="C61" s="16">
        <v>79.1</v>
      </c>
      <c r="D61" s="17">
        <v>110.2</v>
      </c>
      <c r="E61" s="17">
        <v>79.1</v>
      </c>
      <c r="F61" s="17">
        <v>104.547</v>
      </c>
      <c r="G61" s="17">
        <v>102.682</v>
      </c>
      <c r="H61" s="17">
        <v>102.862</v>
      </c>
      <c r="I61" s="17">
        <v>86.236</v>
      </c>
      <c r="J61" s="17">
        <v>93.744584</v>
      </c>
      <c r="K61" s="17">
        <v>112.4</v>
      </c>
    </row>
    <row r="62" spans="1:11" ht="12.75">
      <c r="A62" s="21" t="s">
        <v>15</v>
      </c>
      <c r="B62" s="22">
        <f aca="true" t="shared" si="5" ref="B62:K62">B60-B61</f>
        <v>545.5999999999999</v>
      </c>
      <c r="C62" s="22">
        <f t="shared" si="5"/>
        <v>644.6999999999999</v>
      </c>
      <c r="D62" s="22">
        <f t="shared" si="5"/>
        <v>545.5999999999999</v>
      </c>
      <c r="E62" s="22">
        <f t="shared" si="5"/>
        <v>644.6999999999999</v>
      </c>
      <c r="F62" s="22">
        <f t="shared" si="5"/>
        <v>794.153</v>
      </c>
      <c r="G62" s="22">
        <f t="shared" si="5"/>
        <v>743.418</v>
      </c>
      <c r="H62" s="22">
        <f t="shared" si="5"/>
        <v>642.238</v>
      </c>
      <c r="I62" s="22">
        <f t="shared" si="5"/>
        <v>657.564</v>
      </c>
      <c r="J62" s="22">
        <f t="shared" si="5"/>
        <v>671.5554159999999</v>
      </c>
      <c r="K62" s="22">
        <f t="shared" si="5"/>
        <v>571.3000000000001</v>
      </c>
    </row>
    <row r="63" spans="1:11" ht="12.75">
      <c r="A63" s="15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5.75">
      <c r="A64" s="1" t="s">
        <v>18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4" t="s">
        <v>1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s="5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7"/>
    </row>
    <row r="67" spans="1:11" ht="14.25">
      <c r="A67" s="8" t="s">
        <v>2</v>
      </c>
      <c r="B67" s="9" t="s">
        <v>20</v>
      </c>
      <c r="C67" s="9" t="s">
        <v>21</v>
      </c>
      <c r="D67" s="9" t="s">
        <v>22</v>
      </c>
      <c r="E67" s="10" t="s">
        <v>23</v>
      </c>
      <c r="F67" s="10" t="s">
        <v>24</v>
      </c>
      <c r="G67" s="9" t="s">
        <v>25</v>
      </c>
      <c r="H67" s="9" t="s">
        <v>26</v>
      </c>
      <c r="I67" s="9" t="s">
        <v>27</v>
      </c>
      <c r="J67" s="9" t="s">
        <v>28</v>
      </c>
      <c r="K67" s="11" t="s">
        <v>29</v>
      </c>
    </row>
    <row r="68" spans="1:11" ht="12.75">
      <c r="A68" s="12" t="s">
        <v>3</v>
      </c>
      <c r="B68" s="13"/>
      <c r="C68" s="13"/>
      <c r="D68" s="13"/>
      <c r="E68" s="14"/>
      <c r="F68" s="14"/>
      <c r="G68" s="13"/>
      <c r="H68" s="13"/>
      <c r="I68" s="13"/>
      <c r="J68" s="13"/>
      <c r="K68" s="13"/>
    </row>
    <row r="69" spans="1:11" ht="13.5">
      <c r="A69" s="15" t="s">
        <v>30</v>
      </c>
      <c r="B69" s="16">
        <v>28711.8</v>
      </c>
      <c r="C69" s="16">
        <v>30659.2</v>
      </c>
      <c r="D69" s="16">
        <v>28711.8</v>
      </c>
      <c r="E69" s="16">
        <v>30659.2</v>
      </c>
      <c r="F69" s="16">
        <v>29104.8</v>
      </c>
      <c r="G69" s="16">
        <v>26508.4</v>
      </c>
      <c r="H69" s="16">
        <v>24015.5</v>
      </c>
      <c r="I69" s="16">
        <v>18713.2</v>
      </c>
      <c r="J69" s="16">
        <v>18666.7</v>
      </c>
      <c r="K69" s="16">
        <f>K6+K27+K48</f>
        <v>16927.896895</v>
      </c>
    </row>
    <row r="70" spans="1:11" ht="12.75">
      <c r="A70" s="15" t="s">
        <v>4</v>
      </c>
      <c r="B70" s="16">
        <f aca="true" t="shared" si="6" ref="B70:J70">B7+B28+B49</f>
        <v>27255.854022063355</v>
      </c>
      <c r="C70" s="16">
        <f t="shared" si="6"/>
        <v>28671.428457057627</v>
      </c>
      <c r="D70" s="16">
        <f t="shared" si="6"/>
        <v>30852.960456924513</v>
      </c>
      <c r="E70" s="16">
        <f t="shared" si="6"/>
        <v>32258.205785905408</v>
      </c>
      <c r="F70" s="16">
        <f t="shared" si="6"/>
        <v>29843.941275550987</v>
      </c>
      <c r="G70" s="16">
        <f t="shared" si="6"/>
        <v>26508.4</v>
      </c>
      <c r="H70" s="16">
        <f t="shared" si="6"/>
        <v>23791.441621071113</v>
      </c>
      <c r="I70" s="16">
        <f t="shared" si="6"/>
        <v>18456.18118308148</v>
      </c>
      <c r="J70" s="16">
        <f t="shared" si="6"/>
        <v>17976.189941638044</v>
      </c>
      <c r="K70" s="16">
        <f>K7+K28+K49</f>
        <v>16301.70784857446</v>
      </c>
    </row>
    <row r="71" spans="1:11" ht="12.75">
      <c r="A71" s="15" t="s">
        <v>5</v>
      </c>
      <c r="B71" s="17">
        <v>213.9</v>
      </c>
      <c r="C71" s="17">
        <v>202</v>
      </c>
      <c r="D71" s="17">
        <v>213.9</v>
      </c>
      <c r="E71" s="17">
        <v>202</v>
      </c>
      <c r="F71" s="17">
        <v>180</v>
      </c>
      <c r="G71" s="17">
        <v>145.9</v>
      </c>
      <c r="H71" s="17">
        <v>128.1</v>
      </c>
      <c r="I71" s="17">
        <v>100.4</v>
      </c>
      <c r="J71" s="17">
        <v>89.2</v>
      </c>
      <c r="K71" s="17">
        <v>83.9372</v>
      </c>
    </row>
    <row r="72" spans="1:11" ht="12.75">
      <c r="A72" s="15" t="s">
        <v>6</v>
      </c>
      <c r="B72" s="17">
        <v>83.5</v>
      </c>
      <c r="C72" s="17">
        <v>72.9</v>
      </c>
      <c r="D72" s="17">
        <v>83.5</v>
      </c>
      <c r="E72" s="17">
        <v>72.9</v>
      </c>
      <c r="F72" s="17">
        <v>62.4</v>
      </c>
      <c r="G72" s="17">
        <v>50.1</v>
      </c>
      <c r="H72" s="17">
        <v>42.2</v>
      </c>
      <c r="I72" s="17">
        <v>36.3</v>
      </c>
      <c r="J72" s="17">
        <v>31.2</v>
      </c>
      <c r="K72" s="17">
        <v>27.9552</v>
      </c>
    </row>
    <row r="73" spans="1:11" ht="12.75">
      <c r="A73" s="15" t="s">
        <v>7</v>
      </c>
      <c r="B73" s="17">
        <v>152.2</v>
      </c>
      <c r="C73" s="17">
        <v>143.2</v>
      </c>
      <c r="D73" s="17">
        <v>152.2</v>
      </c>
      <c r="E73" s="17">
        <v>143.2</v>
      </c>
      <c r="F73" s="17">
        <v>124.7</v>
      </c>
      <c r="G73" s="17">
        <v>88.6</v>
      </c>
      <c r="H73" s="17">
        <v>80</v>
      </c>
      <c r="I73" s="17">
        <v>71.6</v>
      </c>
      <c r="J73" s="17">
        <v>66.1</v>
      </c>
      <c r="K73" s="17"/>
    </row>
    <row r="74" spans="1:11" ht="12.75">
      <c r="A74" s="15" t="s">
        <v>8</v>
      </c>
      <c r="B74" s="17">
        <v>2654.2</v>
      </c>
      <c r="C74" s="17">
        <v>2585.9</v>
      </c>
      <c r="D74" s="17">
        <v>2654.2</v>
      </c>
      <c r="E74" s="17">
        <v>2585.9</v>
      </c>
      <c r="F74" s="17">
        <v>2348.6</v>
      </c>
      <c r="G74" s="17">
        <v>1962.9</v>
      </c>
      <c r="H74" s="17">
        <v>1678.1</v>
      </c>
      <c r="I74" s="17">
        <v>1526.3</v>
      </c>
      <c r="J74" s="17">
        <v>1358.4</v>
      </c>
      <c r="K74" s="17"/>
    </row>
    <row r="75" spans="1:11" ht="12.75">
      <c r="A75" s="15" t="s">
        <v>9</v>
      </c>
      <c r="B75" s="18">
        <f aca="true" t="shared" si="7" ref="B75:J75">B74/B73</f>
        <v>17.438896189224703</v>
      </c>
      <c r="C75" s="18">
        <f t="shared" si="7"/>
        <v>18.05796089385475</v>
      </c>
      <c r="D75" s="18">
        <f t="shared" si="7"/>
        <v>17.438896189224703</v>
      </c>
      <c r="E75" s="18">
        <f t="shared" si="7"/>
        <v>18.05796089385475</v>
      </c>
      <c r="F75" s="18">
        <f t="shared" si="7"/>
        <v>18.834001603849238</v>
      </c>
      <c r="G75" s="18">
        <f t="shared" si="7"/>
        <v>22.154627539503387</v>
      </c>
      <c r="H75" s="18">
        <f t="shared" si="7"/>
        <v>20.97625</v>
      </c>
      <c r="I75" s="18">
        <f t="shared" si="7"/>
        <v>21.317039106145252</v>
      </c>
      <c r="J75" s="18">
        <f t="shared" si="7"/>
        <v>20.55068078668684</v>
      </c>
      <c r="K75" s="18"/>
    </row>
    <row r="76" spans="1:11" ht="12.75">
      <c r="A76" s="19" t="s">
        <v>10</v>
      </c>
      <c r="B76" s="17">
        <v>1067.6</v>
      </c>
      <c r="C76" s="17">
        <v>870.7</v>
      </c>
      <c r="D76" s="17">
        <v>1067.6</v>
      </c>
      <c r="E76" s="17">
        <v>870.7</v>
      </c>
      <c r="F76" s="17">
        <v>586</v>
      </c>
      <c r="G76" s="17">
        <v>467.1</v>
      </c>
      <c r="H76" s="17">
        <v>418.3</v>
      </c>
      <c r="I76" s="17">
        <v>394.8</v>
      </c>
      <c r="J76" s="17">
        <v>379.5</v>
      </c>
      <c r="K76" s="17"/>
    </row>
    <row r="77" spans="1:11" ht="12.75">
      <c r="A77" s="12" t="s">
        <v>11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3.5">
      <c r="A78" s="15" t="s">
        <v>31</v>
      </c>
      <c r="B78" s="17">
        <f aca="true" t="shared" si="8" ref="B78:K78">B15+B36+B57</f>
        <v>22831.600000000002</v>
      </c>
      <c r="C78" s="17">
        <f t="shared" si="8"/>
        <v>25064.5</v>
      </c>
      <c r="D78" s="17">
        <f t="shared" si="8"/>
        <v>25590.8</v>
      </c>
      <c r="E78" s="17">
        <f t="shared" si="8"/>
        <v>26593.5</v>
      </c>
      <c r="F78" s="17">
        <f t="shared" si="8"/>
        <v>24992.2</v>
      </c>
      <c r="G78" s="17">
        <f t="shared" si="8"/>
        <v>23357.800000000003</v>
      </c>
      <c r="H78" s="17">
        <f t="shared" si="8"/>
        <v>22627.5</v>
      </c>
      <c r="I78" s="17">
        <f t="shared" si="8"/>
        <v>17225.9</v>
      </c>
      <c r="J78" s="17">
        <f t="shared" si="8"/>
        <v>17485.399999999998</v>
      </c>
      <c r="K78" s="17">
        <f t="shared" si="8"/>
        <v>15856.63499</v>
      </c>
    </row>
    <row r="79" spans="1:11" ht="12.75">
      <c r="A79" s="15" t="s">
        <v>4</v>
      </c>
      <c r="B79" s="17">
        <f aca="true" t="shared" si="9" ref="B79:K79">B16+B37+B58</f>
        <v>23446.084628487348</v>
      </c>
      <c r="C79" s="17">
        <f t="shared" si="9"/>
        <v>25756.483111884052</v>
      </c>
      <c r="D79" s="17">
        <f t="shared" si="9"/>
        <v>27094.099385062385</v>
      </c>
      <c r="E79" s="17">
        <f t="shared" si="9"/>
        <v>27600.500834892468</v>
      </c>
      <c r="F79" s="17">
        <f t="shared" si="9"/>
        <v>25529.16095694873</v>
      </c>
      <c r="G79" s="17">
        <f t="shared" si="9"/>
        <v>23357.800000000003</v>
      </c>
      <c r="H79" s="17">
        <f t="shared" si="9"/>
        <v>22409.479868559687</v>
      </c>
      <c r="I79" s="17">
        <f t="shared" si="9"/>
        <v>16990.720923847966</v>
      </c>
      <c r="J79" s="17">
        <f t="shared" si="9"/>
        <v>16825.26511806029</v>
      </c>
      <c r="K79" s="17">
        <f t="shared" si="9"/>
        <v>15257.991672312977</v>
      </c>
    </row>
    <row r="80" spans="1:11" ht="12.75">
      <c r="A80" s="12" t="s">
        <v>12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ht="12.75">
      <c r="A81" s="19" t="s">
        <v>13</v>
      </c>
      <c r="B81" s="16">
        <f aca="true" t="shared" si="10" ref="B81:K81">B18+B39+B60</f>
        <v>1019.8</v>
      </c>
      <c r="C81" s="16">
        <f t="shared" si="10"/>
        <v>1137.5</v>
      </c>
      <c r="D81" s="17">
        <f t="shared" si="10"/>
        <v>1062.4</v>
      </c>
      <c r="E81" s="17">
        <f t="shared" si="10"/>
        <v>1323</v>
      </c>
      <c r="F81" s="17">
        <f t="shared" si="10"/>
        <v>1266.1</v>
      </c>
      <c r="G81" s="17">
        <f t="shared" si="10"/>
        <v>1453.6</v>
      </c>
      <c r="H81" s="17">
        <f t="shared" si="10"/>
        <v>1256.7</v>
      </c>
      <c r="I81" s="17">
        <f t="shared" si="10"/>
        <v>1137.3</v>
      </c>
      <c r="J81" s="17">
        <f t="shared" si="10"/>
        <v>1522</v>
      </c>
      <c r="K81" s="17">
        <f t="shared" si="10"/>
        <v>1209.9</v>
      </c>
    </row>
    <row r="82" spans="1:11" ht="12.75">
      <c r="A82" s="19" t="s">
        <v>14</v>
      </c>
      <c r="B82" s="16">
        <f aca="true" t="shared" si="11" ref="B82:K82">B19+B40+B61</f>
        <v>159.2</v>
      </c>
      <c r="C82" s="16">
        <f t="shared" si="11"/>
        <v>131.1</v>
      </c>
      <c r="D82" s="17">
        <f t="shared" si="11"/>
        <v>118.3</v>
      </c>
      <c r="E82" s="17">
        <f t="shared" si="11"/>
        <v>79.3</v>
      </c>
      <c r="F82" s="17">
        <f t="shared" si="11"/>
        <v>106.67399999999999</v>
      </c>
      <c r="G82" s="17">
        <f t="shared" si="11"/>
        <v>107.264</v>
      </c>
      <c r="H82" s="17">
        <f t="shared" si="11"/>
        <v>108.222</v>
      </c>
      <c r="I82" s="17">
        <f t="shared" si="11"/>
        <v>87.818</v>
      </c>
      <c r="J82" s="17">
        <f t="shared" si="11"/>
        <v>96.801584</v>
      </c>
      <c r="K82" s="17">
        <f t="shared" si="11"/>
        <v>128.1</v>
      </c>
    </row>
    <row r="83" spans="1:11" ht="12.75">
      <c r="A83" s="21" t="s">
        <v>15</v>
      </c>
      <c r="B83" s="22">
        <f aca="true" t="shared" si="12" ref="B83:K83">B81-B82</f>
        <v>860.5999999999999</v>
      </c>
      <c r="C83" s="22">
        <f t="shared" si="12"/>
        <v>1006.4</v>
      </c>
      <c r="D83" s="22">
        <f t="shared" si="12"/>
        <v>944.1000000000001</v>
      </c>
      <c r="E83" s="22">
        <f t="shared" si="12"/>
        <v>1243.7</v>
      </c>
      <c r="F83" s="22">
        <f t="shared" si="12"/>
        <v>1159.426</v>
      </c>
      <c r="G83" s="22">
        <f t="shared" si="12"/>
        <v>1346.336</v>
      </c>
      <c r="H83" s="22">
        <f t="shared" si="12"/>
        <v>1148.478</v>
      </c>
      <c r="I83" s="22">
        <f t="shared" si="12"/>
        <v>1049.482</v>
      </c>
      <c r="J83" s="22">
        <f t="shared" si="12"/>
        <v>1425.198416</v>
      </c>
      <c r="K83" s="22">
        <f t="shared" si="12"/>
        <v>1081.8000000000002</v>
      </c>
    </row>
    <row r="84" spans="1:11" ht="15.75">
      <c r="A84" s="24"/>
      <c r="B84" s="25"/>
      <c r="C84" s="25"/>
      <c r="D84" s="25"/>
      <c r="E84" s="25"/>
      <c r="F84" s="25"/>
      <c r="G84" s="25"/>
      <c r="H84" s="25"/>
      <c r="I84" s="26"/>
      <c r="J84" s="26"/>
      <c r="K84" s="26"/>
    </row>
    <row r="85" spans="1:11" s="30" customFormat="1" ht="12.75">
      <c r="A85" s="27" t="s">
        <v>32</v>
      </c>
      <c r="B85" s="28"/>
      <c r="C85" s="28"/>
      <c r="D85" s="28"/>
      <c r="E85" s="28"/>
      <c r="F85" s="28"/>
      <c r="G85" s="28"/>
      <c r="H85" s="28"/>
      <c r="I85" s="29"/>
      <c r="J85" s="29"/>
      <c r="K85" s="29"/>
    </row>
    <row r="86" spans="1:11" s="30" customFormat="1" ht="12.75">
      <c r="A86" s="27" t="s">
        <v>33</v>
      </c>
      <c r="B86" s="28"/>
      <c r="C86" s="28"/>
      <c r="D86" s="28"/>
      <c r="E86" s="28"/>
      <c r="F86" s="28"/>
      <c r="G86" s="28"/>
      <c r="H86" s="28"/>
      <c r="I86" s="31"/>
      <c r="J86" s="31"/>
      <c r="K86" s="32"/>
    </row>
    <row r="87" spans="1:11" s="30" customFormat="1" ht="12">
      <c r="A87" s="33" t="s">
        <v>34</v>
      </c>
      <c r="B87" s="34"/>
      <c r="C87" s="34"/>
      <c r="D87" s="34"/>
      <c r="E87" s="34"/>
      <c r="F87" s="34"/>
      <c r="G87" s="34"/>
      <c r="H87" s="34"/>
      <c r="I87" s="13"/>
      <c r="J87" s="13"/>
      <c r="K87" s="13"/>
    </row>
    <row r="88" spans="1:11" s="30" customFormat="1" ht="12">
      <c r="A88" s="27" t="s">
        <v>35</v>
      </c>
      <c r="B88" s="35"/>
      <c r="C88" s="35"/>
      <c r="D88" s="35"/>
      <c r="E88" s="35"/>
      <c r="F88" s="35"/>
      <c r="G88" s="35"/>
      <c r="H88" s="35"/>
      <c r="I88" s="16"/>
      <c r="J88" s="16"/>
      <c r="K88" s="16"/>
    </row>
    <row r="89" spans="1:11" s="37" customFormat="1" ht="12">
      <c r="A89" s="36" t="s">
        <v>36</v>
      </c>
      <c r="B89" s="36"/>
      <c r="C89" s="36"/>
      <c r="D89" s="36"/>
      <c r="E89" s="36"/>
      <c r="F89" s="36"/>
      <c r="G89" s="36"/>
      <c r="H89" s="36"/>
      <c r="I89" s="16"/>
      <c r="J89" s="16"/>
      <c r="K89" s="16"/>
    </row>
    <row r="90" spans="1:11" s="30" customFormat="1" ht="12">
      <c r="A90" s="27" t="s">
        <v>37</v>
      </c>
      <c r="B90" s="36"/>
      <c r="C90" s="36"/>
      <c r="D90" s="36"/>
      <c r="E90" s="36"/>
      <c r="F90" s="36"/>
      <c r="G90" s="36"/>
      <c r="H90" s="36"/>
      <c r="I90" s="17"/>
      <c r="J90" s="17"/>
      <c r="K90" s="17"/>
    </row>
    <row r="91" spans="1:11" s="38" customFormat="1" ht="12.75">
      <c r="A91" s="34" t="s">
        <v>19</v>
      </c>
      <c r="B91" s="34"/>
      <c r="C91" s="34"/>
      <c r="D91" s="34"/>
      <c r="E91" s="34"/>
      <c r="F91" s="34"/>
      <c r="G91" s="34"/>
      <c r="H91" s="34"/>
      <c r="I91" s="17"/>
      <c r="J91" s="17"/>
      <c r="K91" s="17"/>
    </row>
    <row r="92" spans="1:11" ht="12.7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5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5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2.75">
      <c r="A95" s="19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12"/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1:11" ht="12.75">
      <c r="A97" s="15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2.75">
      <c r="A98" s="15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2.75">
      <c r="A99" s="12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ht="12.75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2.75">
      <c r="A101" s="19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2.75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2.75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2">
      <c r="A104" s="27"/>
      <c r="B104" s="28"/>
      <c r="C104" s="28"/>
      <c r="D104" s="28"/>
      <c r="E104" s="28"/>
      <c r="F104" s="28"/>
      <c r="G104" s="28"/>
      <c r="H104" s="28"/>
      <c r="I104" s="27"/>
      <c r="J104" s="28"/>
      <c r="K104" s="28"/>
    </row>
    <row r="105" spans="1:11" ht="12">
      <c r="A105" s="27"/>
      <c r="B105" s="28"/>
      <c r="C105" s="28"/>
      <c r="D105" s="28"/>
      <c r="E105" s="28"/>
      <c r="F105" s="28"/>
      <c r="G105" s="28"/>
      <c r="H105" s="28"/>
      <c r="I105" s="27"/>
      <c r="J105" s="28"/>
      <c r="K105" s="28"/>
    </row>
    <row r="106" spans="1:11" ht="12">
      <c r="A106" s="33"/>
      <c r="B106" s="34"/>
      <c r="C106" s="34"/>
      <c r="D106" s="34"/>
      <c r="E106" s="34"/>
      <c r="F106" s="34"/>
      <c r="G106" s="34"/>
      <c r="H106" s="34"/>
      <c r="I106" s="33"/>
      <c r="J106" s="34"/>
      <c r="K106" s="34"/>
    </row>
    <row r="107" spans="1:11" ht="12">
      <c r="A107" s="27"/>
      <c r="B107" s="35"/>
      <c r="C107" s="35"/>
      <c r="D107" s="35"/>
      <c r="E107" s="35"/>
      <c r="F107" s="35"/>
      <c r="G107" s="35"/>
      <c r="H107" s="35"/>
      <c r="I107" s="27"/>
      <c r="J107" s="35"/>
      <c r="K107" s="35"/>
    </row>
    <row r="108" spans="1:11" ht="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">
      <c r="A109" s="27"/>
      <c r="B109" s="36"/>
      <c r="C109" s="36"/>
      <c r="D109" s="36"/>
      <c r="E109" s="36"/>
      <c r="F109" s="36"/>
      <c r="G109" s="36"/>
      <c r="H109" s="36"/>
      <c r="I109" s="27"/>
      <c r="J109" s="36"/>
      <c r="K109" s="36"/>
    </row>
    <row r="110" spans="1:11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2.75">
      <c r="A111" s="40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2.75">
      <c r="A112" s="40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</sheetData>
  <printOptions horizontalCentered="1"/>
  <pageMargins left="0.25" right="0.25" top="0.75" bottom="0.75" header="0.5" footer="0.5"/>
  <pageSetup orientation="landscape" r:id="rId1"/>
  <rowBreaks count="3" manualBreakCount="3">
    <brk id="21" max="65535" man="1"/>
    <brk id="42" max="65535" man="1"/>
    <brk id="6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Trade Administr</dc:creator>
  <cp:keywords/>
  <dc:description/>
  <cp:lastModifiedBy>International Trade Administr</cp:lastModifiedBy>
  <dcterms:created xsi:type="dcterms:W3CDTF">1999-06-24T15:13:29Z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