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20" tabRatio="904" activeTab="0"/>
  </bookViews>
  <sheets>
    <sheet name="A-6" sheetId="1" r:id="rId1"/>
  </sheets>
  <definedNames/>
  <calcPr fullCalcOnLoad="1"/>
</workbook>
</file>

<file path=xl/sharedStrings.xml><?xml version="1.0" encoding="utf-8"?>
<sst xmlns="http://schemas.openxmlformats.org/spreadsheetml/2006/main" count="67" uniqueCount="67">
  <si>
    <t>Total</t>
  </si>
  <si>
    <t>State</t>
  </si>
  <si>
    <t>Montana</t>
  </si>
  <si>
    <t>California</t>
  </si>
  <si>
    <t>Nebraska</t>
  </si>
  <si>
    <t>Alabama</t>
  </si>
  <si>
    <t>Nevada</t>
  </si>
  <si>
    <t>Alaska</t>
  </si>
  <si>
    <t>New Hampshire</t>
  </si>
  <si>
    <t>Arizona</t>
  </si>
  <si>
    <t>New Jersey</t>
  </si>
  <si>
    <t>Arkansas</t>
  </si>
  <si>
    <t>New Mexico</t>
  </si>
  <si>
    <t>Colorado</t>
  </si>
  <si>
    <t>New York</t>
  </si>
  <si>
    <t>Connecticut</t>
  </si>
  <si>
    <t>North Carolina</t>
  </si>
  <si>
    <t>Delaware</t>
  </si>
  <si>
    <t>North Dakota</t>
  </si>
  <si>
    <t>District of Columbia</t>
  </si>
  <si>
    <t>Ohio</t>
  </si>
  <si>
    <t>Florida</t>
  </si>
  <si>
    <t>Oklahoma</t>
  </si>
  <si>
    <t>Georgia</t>
  </si>
  <si>
    <t>Oregon</t>
  </si>
  <si>
    <t>Hawaii</t>
  </si>
  <si>
    <t>Pennsylvania</t>
  </si>
  <si>
    <t>Idaho</t>
  </si>
  <si>
    <t>Rhode Island</t>
  </si>
  <si>
    <t>Illinois</t>
  </si>
  <si>
    <t>South Carolina</t>
  </si>
  <si>
    <t>Indiana</t>
  </si>
  <si>
    <t>South Dakota</t>
  </si>
  <si>
    <t>Iowa</t>
  </si>
  <si>
    <t>Tennessee</t>
  </si>
  <si>
    <t>Kansas</t>
  </si>
  <si>
    <t>Texas</t>
  </si>
  <si>
    <t>Kentucky</t>
  </si>
  <si>
    <t>Utah</t>
  </si>
  <si>
    <t>Louisiana</t>
  </si>
  <si>
    <t>Vermont</t>
  </si>
  <si>
    <t>Maine</t>
  </si>
  <si>
    <t>Virginia</t>
  </si>
  <si>
    <t>Maryland</t>
  </si>
  <si>
    <t>Washington</t>
  </si>
  <si>
    <t>Massachusetts</t>
  </si>
  <si>
    <t>West Virginia</t>
  </si>
  <si>
    <t>Michigan</t>
  </si>
  <si>
    <t>Wisconsin</t>
  </si>
  <si>
    <t>Minnesota</t>
  </si>
  <si>
    <t>Wyoming</t>
  </si>
  <si>
    <t>Mississippi</t>
  </si>
  <si>
    <t>Missouri</t>
  </si>
  <si>
    <t xml:space="preserve"> </t>
  </si>
  <si>
    <t>State highway agency</t>
  </si>
  <si>
    <t>United States, total</t>
  </si>
  <si>
    <t>Federal</t>
  </si>
  <si>
    <t>State toll authority</t>
  </si>
  <si>
    <t>Local toll authority</t>
  </si>
  <si>
    <t>Other state agency</t>
  </si>
  <si>
    <t>Local highway agency</t>
  </si>
  <si>
    <t>Private (including railroad)</t>
  </si>
  <si>
    <t>Other local agency</t>
  </si>
  <si>
    <t>U.S. total (incl. Puerto Rico)</t>
  </si>
  <si>
    <t>Table 1-6: Number of Road Bridges by Owner: 2006</t>
  </si>
  <si>
    <r>
      <t>SOURCE:</t>
    </r>
    <r>
      <rPr>
        <sz val="9"/>
        <rFont val="Futura Md BT"/>
        <family val="0"/>
      </rPr>
      <t xml:space="preserve"> U.S. Department of Transportation, Federal Highway Administration, Office of Bridge Technology, </t>
    </r>
    <r>
      <rPr>
        <i/>
        <sz val="9"/>
        <rFont val="Futura Md BT"/>
        <family val="0"/>
      </rPr>
      <t>National Bridge Inventory: Highway Bridge by Owner</t>
    </r>
    <r>
      <rPr>
        <sz val="9"/>
        <rFont val="Futura Md BT"/>
        <family val="0"/>
      </rPr>
      <t>, Washington, DC: 2007, available at http://www.fhwa.dot.gov/bridge/britab.htm, as of Nov. 2, 2007.</t>
    </r>
  </si>
  <si>
    <r>
      <t>NOTES</t>
    </r>
    <r>
      <rPr>
        <sz val="9"/>
        <rFont val="Futura Md BT"/>
        <family val="0"/>
      </rPr>
      <t xml:space="preserve">:  Some discrepancies exist between the total number of bridges reported in tables 1-5, 1-6, and 1-7 because of bridges not identified in one or more of the categories and other anomalies. Other state agency includes state parks, forests, reservations, and other state agencies. Local highway agency includes county, town or township, and city or municipal highway agencies. Other local agency includes local parks, forests, reservations, and other local agencies. Private includes highway bridges owned by railroads and other privates entities. Details may not add to totals, because totals include bridges for which ownership is unknown.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</si>
</sst>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_);\(#,##0.0\)"/>
    <numFmt numFmtId="183" formatCode="[$-409]h:mm:ss\ AM/PM"/>
    <numFmt numFmtId="184" formatCode="[$-409]dddd\,\ mmmm\ dd\,\ yyyy"/>
    <numFmt numFmtId="185" formatCode="\&lt;\1"/>
    <numFmt numFmtId="186" formatCode="\&lt;\1.0"/>
    <numFmt numFmtId="187" formatCode="[$€-2]\ #,##0.00_);[Red]\([$€-2]\ #,##0.00\)"/>
    <numFmt numFmtId="188" formatCode="#,##0.0000000000"/>
    <numFmt numFmtId="189" formatCode="#,##0.0000000000000"/>
    <numFmt numFmtId="190" formatCode="#,##0.000_);\(#,##0.000\)"/>
  </numFmts>
  <fonts count="11">
    <font>
      <sz val="10"/>
      <name val="Arial"/>
      <family val="0"/>
    </font>
    <font>
      <sz val="10"/>
      <name val="Futura Md BT"/>
      <family val="0"/>
    </font>
    <font>
      <b/>
      <sz val="10"/>
      <name val="Futura Md BT"/>
      <family val="0"/>
    </font>
    <font>
      <u val="single"/>
      <sz val="5.2"/>
      <color indexed="12"/>
      <name val="P-AVGARD"/>
      <family val="0"/>
    </font>
    <font>
      <u val="single"/>
      <sz val="10"/>
      <color indexed="36"/>
      <name val="Arial"/>
      <family val="0"/>
    </font>
    <font>
      <b/>
      <sz val="12"/>
      <name val="Futura Md BT"/>
      <family val="0"/>
    </font>
    <font>
      <sz val="11"/>
      <name val="P-AVGARD"/>
      <family val="0"/>
    </font>
    <font>
      <sz val="12"/>
      <name val="Futura Md BT"/>
      <family val="0"/>
    </font>
    <font>
      <sz val="9"/>
      <name val="Futura Md BT"/>
      <family val="0"/>
    </font>
    <font>
      <b/>
      <sz val="9"/>
      <name val="Futura Md BT"/>
      <family val="0"/>
    </font>
    <font>
      <i/>
      <sz val="9"/>
      <name val="Futura Md BT"/>
      <family val="0"/>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Fill="1" applyAlignment="1">
      <alignment/>
    </xf>
    <xf numFmtId="3" fontId="1" fillId="0" borderId="0" xfId="0" applyNumberFormat="1"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1" xfId="0"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pplyProtection="1">
      <alignment vertical="center"/>
      <protection/>
    </xf>
    <xf numFmtId="3" fontId="1" fillId="0" borderId="0" xfId="0" applyNumberFormat="1" applyFont="1" applyFill="1" applyBorder="1" applyAlignment="1">
      <alignment/>
    </xf>
    <xf numFmtId="0" fontId="7" fillId="0" borderId="0" xfId="0" applyFont="1" applyFill="1" applyAlignment="1">
      <alignment/>
    </xf>
    <xf numFmtId="0" fontId="8" fillId="0" borderId="0" xfId="0" applyFont="1" applyFill="1" applyAlignment="1">
      <alignment/>
    </xf>
    <xf numFmtId="3" fontId="8" fillId="0" borderId="0" xfId="0" applyNumberFormat="1"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horizontal="center"/>
    </xf>
    <xf numFmtId="0" fontId="2" fillId="0" borderId="2" xfId="0" applyFont="1" applyFill="1" applyBorder="1" applyAlignment="1">
      <alignment horizontal="left"/>
    </xf>
    <xf numFmtId="0" fontId="7" fillId="0" borderId="3" xfId="0" applyFont="1" applyFill="1" applyBorder="1" applyAlignment="1">
      <alignment/>
    </xf>
    <xf numFmtId="0" fontId="7" fillId="0" borderId="0" xfId="0" applyFont="1" applyFill="1" applyBorder="1" applyAlignment="1">
      <alignment/>
    </xf>
    <xf numFmtId="0" fontId="8" fillId="0" borderId="0" xfId="0" applyFont="1" applyFill="1" applyBorder="1" applyAlignment="1" applyProtection="1">
      <alignment vertical="center"/>
      <protection/>
    </xf>
    <xf numFmtId="3" fontId="8" fillId="0" borderId="0" xfId="0" applyNumberFormat="1" applyFont="1" applyFill="1" applyAlignment="1">
      <alignment/>
    </xf>
    <xf numFmtId="0" fontId="2" fillId="0" borderId="4" xfId="0" applyFont="1" applyFill="1" applyBorder="1" applyAlignment="1">
      <alignment horizontal="right" wrapText="1"/>
    </xf>
    <xf numFmtId="0" fontId="9" fillId="0" borderId="0" xfId="0" applyFont="1" applyFill="1" applyAlignment="1">
      <alignment horizontal="left" wrapText="1"/>
    </xf>
    <xf numFmtId="3" fontId="9" fillId="0" borderId="0" xfId="0" applyNumberFormat="1" applyFont="1" applyFill="1" applyBorder="1" applyAlignment="1">
      <alignment horizontal="left" wrapText="1"/>
    </xf>
    <xf numFmtId="0" fontId="5" fillId="0"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workbookViewId="0" topLeftCell="A1">
      <selection activeCell="A1" sqref="A1:J1"/>
    </sheetView>
  </sheetViews>
  <sheetFormatPr defaultColWidth="9.140625" defaultRowHeight="12.75"/>
  <cols>
    <col min="1" max="1" width="24.8515625" style="1" customWidth="1"/>
    <col min="2" max="2" width="9.28125" style="1" customWidth="1"/>
    <col min="3" max="3" width="10.7109375" style="1" customWidth="1"/>
    <col min="4" max="5" width="9.00390625" style="1" customWidth="1"/>
    <col min="6" max="6" width="10.7109375" style="1" customWidth="1"/>
    <col min="7" max="8" width="9.57421875" style="1" customWidth="1"/>
    <col min="9" max="9" width="10.140625" style="1" customWidth="1"/>
    <col min="10" max="10" width="10.7109375" style="3" customWidth="1"/>
    <col min="11" max="16384" width="9.140625" style="3" customWidth="1"/>
  </cols>
  <sheetData>
    <row r="1" spans="1:10" ht="15.75">
      <c r="A1" s="22" t="s">
        <v>64</v>
      </c>
      <c r="B1" s="22"/>
      <c r="C1" s="22"/>
      <c r="D1" s="22"/>
      <c r="E1" s="22"/>
      <c r="F1" s="22"/>
      <c r="G1" s="22"/>
      <c r="H1" s="22"/>
      <c r="I1" s="22"/>
      <c r="J1" s="22"/>
    </row>
    <row r="2" spans="1:7" s="16" customFormat="1" ht="10.5" customHeight="1" thickBot="1">
      <c r="A2" s="15"/>
      <c r="D2" s="9"/>
      <c r="G2" s="9"/>
    </row>
    <row r="3" spans="1:10" s="13" customFormat="1" ht="41.25" customHeight="1">
      <c r="A3" s="14" t="s">
        <v>1</v>
      </c>
      <c r="B3" s="19" t="s">
        <v>56</v>
      </c>
      <c r="C3" s="19" t="s">
        <v>54</v>
      </c>
      <c r="D3" s="19" t="s">
        <v>57</v>
      </c>
      <c r="E3" s="19" t="s">
        <v>59</v>
      </c>
      <c r="F3" s="19" t="s">
        <v>60</v>
      </c>
      <c r="G3" s="19" t="s">
        <v>58</v>
      </c>
      <c r="H3" s="19" t="s">
        <v>62</v>
      </c>
      <c r="I3" s="19" t="s">
        <v>61</v>
      </c>
      <c r="J3" s="19" t="s">
        <v>0</v>
      </c>
    </row>
    <row r="4" spans="1:12" ht="12.75">
      <c r="A4" s="1" t="s">
        <v>5</v>
      </c>
      <c r="B4" s="2">
        <v>112</v>
      </c>
      <c r="C4" s="2">
        <v>5680</v>
      </c>
      <c r="D4" s="2">
        <v>0</v>
      </c>
      <c r="E4" s="2">
        <v>31</v>
      </c>
      <c r="F4" s="2">
        <v>10023</v>
      </c>
      <c r="G4" s="2">
        <v>0</v>
      </c>
      <c r="H4" s="2">
        <v>0</v>
      </c>
      <c r="I4" s="2">
        <v>33</v>
      </c>
      <c r="J4" s="8">
        <f>(B4+C4+D4+E4+F4+G4+H4+I4)+0</f>
        <v>15879</v>
      </c>
      <c r="K4" s="8"/>
      <c r="L4" s="8"/>
    </row>
    <row r="5" spans="1:12" ht="12.75">
      <c r="A5" s="1" t="s">
        <v>7</v>
      </c>
      <c r="B5" s="2">
        <v>225</v>
      </c>
      <c r="C5" s="2">
        <v>761</v>
      </c>
      <c r="D5" s="2">
        <v>0</v>
      </c>
      <c r="E5" s="2">
        <v>95</v>
      </c>
      <c r="F5" s="2">
        <v>123</v>
      </c>
      <c r="G5" s="2">
        <v>0</v>
      </c>
      <c r="H5" s="2">
        <v>2</v>
      </c>
      <c r="I5" s="2">
        <v>4</v>
      </c>
      <c r="J5" s="8">
        <f>(B5+C5+D5+E5+F5+G5+H5+I5)+0</f>
        <v>1210</v>
      </c>
      <c r="K5" s="8"/>
      <c r="L5" s="8"/>
    </row>
    <row r="6" spans="1:12" ht="12.75">
      <c r="A6" s="1" t="s">
        <v>9</v>
      </c>
      <c r="B6" s="2">
        <v>438</v>
      </c>
      <c r="C6" s="2">
        <v>4514</v>
      </c>
      <c r="D6" s="2">
        <v>0</v>
      </c>
      <c r="E6" s="2">
        <v>33</v>
      </c>
      <c r="F6" s="2">
        <v>2288</v>
      </c>
      <c r="G6" s="2">
        <v>0</v>
      </c>
      <c r="H6" s="2">
        <v>1</v>
      </c>
      <c r="I6" s="2">
        <v>3</v>
      </c>
      <c r="J6" s="8">
        <f>(B6+C6+D6+E6+F6+G6+H6+I6)+5</f>
        <v>7282</v>
      </c>
      <c r="K6" s="8"/>
      <c r="L6" s="8"/>
    </row>
    <row r="7" spans="1:12" ht="12.75">
      <c r="A7" s="1" t="s">
        <v>11</v>
      </c>
      <c r="B7" s="2">
        <v>159</v>
      </c>
      <c r="C7" s="2">
        <v>7111</v>
      </c>
      <c r="D7" s="2">
        <v>0</v>
      </c>
      <c r="E7" s="2">
        <v>5</v>
      </c>
      <c r="F7" s="2">
        <v>5226</v>
      </c>
      <c r="G7" s="2">
        <v>0</v>
      </c>
      <c r="H7" s="2">
        <v>0</v>
      </c>
      <c r="I7" s="2">
        <v>4</v>
      </c>
      <c r="J7" s="8">
        <f>(B7+C7+D7+E7+F7+G7+H7+I7)+0</f>
        <v>12505</v>
      </c>
      <c r="K7" s="8"/>
      <c r="L7" s="8"/>
    </row>
    <row r="8" spans="1:12" ht="12.75">
      <c r="A8" s="3" t="s">
        <v>3</v>
      </c>
      <c r="B8" s="2">
        <v>493</v>
      </c>
      <c r="C8" s="2">
        <v>11952</v>
      </c>
      <c r="D8" s="2">
        <v>9</v>
      </c>
      <c r="E8" s="2">
        <v>164</v>
      </c>
      <c r="F8" s="2">
        <v>11390</v>
      </c>
      <c r="G8" s="2">
        <v>11</v>
      </c>
      <c r="H8" s="2">
        <v>66</v>
      </c>
      <c r="I8" s="2">
        <v>34</v>
      </c>
      <c r="J8" s="8">
        <f>(B8+C8+D8+E8+F8+G8+H8+I8)+0</f>
        <v>24119</v>
      </c>
      <c r="K8" s="8"/>
      <c r="L8" s="8"/>
    </row>
    <row r="9" spans="1:12" ht="12.75">
      <c r="A9" s="1" t="s">
        <v>13</v>
      </c>
      <c r="B9" s="2">
        <v>233</v>
      </c>
      <c r="C9" s="2">
        <v>3429</v>
      </c>
      <c r="D9" s="2">
        <v>0</v>
      </c>
      <c r="E9" s="2">
        <v>3</v>
      </c>
      <c r="F9" s="2">
        <v>4564</v>
      </c>
      <c r="G9" s="2">
        <v>2</v>
      </c>
      <c r="H9" s="2">
        <v>1</v>
      </c>
      <c r="I9" s="2">
        <v>94</v>
      </c>
      <c r="J9" s="8">
        <f>(B9+C9+D9+E9+F9+G9+H9+I9)+0</f>
        <v>8326</v>
      </c>
      <c r="K9" s="8"/>
      <c r="L9" s="8"/>
    </row>
    <row r="10" spans="1:12" ht="12.75">
      <c r="A10" s="1" t="s">
        <v>15</v>
      </c>
      <c r="B10" s="2">
        <v>7</v>
      </c>
      <c r="C10" s="2">
        <v>2777</v>
      </c>
      <c r="D10" s="2">
        <v>0</v>
      </c>
      <c r="E10" s="2">
        <v>14</v>
      </c>
      <c r="F10" s="2">
        <v>1232</v>
      </c>
      <c r="G10" s="2">
        <v>0</v>
      </c>
      <c r="H10" s="2">
        <v>0</v>
      </c>
      <c r="I10" s="2">
        <v>2</v>
      </c>
      <c r="J10" s="8">
        <f>(B10+C10+D10+E10+F10+G10+H10+I10)+134</f>
        <v>4166</v>
      </c>
      <c r="K10" s="8"/>
      <c r="L10" s="8"/>
    </row>
    <row r="11" spans="1:12" ht="12.75">
      <c r="A11" s="1" t="s">
        <v>17</v>
      </c>
      <c r="B11" s="2">
        <v>6</v>
      </c>
      <c r="C11" s="2">
        <v>816</v>
      </c>
      <c r="D11" s="2">
        <v>0</v>
      </c>
      <c r="E11" s="2">
        <v>1</v>
      </c>
      <c r="F11" s="2">
        <v>7</v>
      </c>
      <c r="G11" s="2">
        <v>18</v>
      </c>
      <c r="H11" s="2">
        <v>0</v>
      </c>
      <c r="I11" s="2">
        <v>1</v>
      </c>
      <c r="J11" s="8">
        <f>(B11+C11+D11+E11+F11+G11+H11+I11)+0</f>
        <v>849</v>
      </c>
      <c r="K11" s="8"/>
      <c r="L11" s="8"/>
    </row>
    <row r="12" spans="1:12" ht="12.75">
      <c r="A12" s="1" t="s">
        <v>19</v>
      </c>
      <c r="B12" s="2">
        <v>35</v>
      </c>
      <c r="C12" s="2">
        <v>211</v>
      </c>
      <c r="D12" s="2">
        <v>0</v>
      </c>
      <c r="E12" s="2">
        <v>0</v>
      </c>
      <c r="F12" s="2">
        <v>2</v>
      </c>
      <c r="G12" s="2">
        <v>0</v>
      </c>
      <c r="H12" s="2">
        <v>0</v>
      </c>
      <c r="I12" s="2">
        <v>0</v>
      </c>
      <c r="J12" s="8">
        <f>(B12+C12+D12+E12+F12+G12+H12+I12)+0</f>
        <v>248</v>
      </c>
      <c r="K12" s="8"/>
      <c r="L12" s="8"/>
    </row>
    <row r="13" spans="1:12" ht="12.75">
      <c r="A13" s="1" t="s">
        <v>21</v>
      </c>
      <c r="B13" s="2">
        <v>109</v>
      </c>
      <c r="C13" s="2">
        <v>5319</v>
      </c>
      <c r="D13" s="2">
        <v>426</v>
      </c>
      <c r="E13" s="2">
        <v>139</v>
      </c>
      <c r="F13" s="2">
        <v>4778</v>
      </c>
      <c r="G13" s="2">
        <v>4</v>
      </c>
      <c r="H13" s="2">
        <v>87</v>
      </c>
      <c r="I13" s="2">
        <v>15</v>
      </c>
      <c r="J13" s="8">
        <f>(B13+C13+D13+E13+F13+G13+H13+I13)+0</f>
        <v>10877</v>
      </c>
      <c r="K13" s="8"/>
      <c r="L13" s="8"/>
    </row>
    <row r="14" spans="1:12" ht="12.75">
      <c r="A14" s="1" t="s">
        <v>23</v>
      </c>
      <c r="B14" s="2">
        <v>201</v>
      </c>
      <c r="C14" s="2">
        <v>6510</v>
      </c>
      <c r="D14" s="2">
        <v>0</v>
      </c>
      <c r="E14" s="2">
        <v>15</v>
      </c>
      <c r="F14" s="2">
        <v>7743</v>
      </c>
      <c r="G14" s="2">
        <v>0</v>
      </c>
      <c r="H14" s="2">
        <v>1</v>
      </c>
      <c r="I14" s="2">
        <v>53</v>
      </c>
      <c r="J14" s="8">
        <f>(B14+C14+D14+E14+F14+G14+H14+I14)+0</f>
        <v>14523</v>
      </c>
      <c r="K14" s="8"/>
      <c r="L14" s="8"/>
    </row>
    <row r="15" spans="1:12" ht="12.75">
      <c r="A15" s="1" t="s">
        <v>25</v>
      </c>
      <c r="B15" s="2">
        <v>23</v>
      </c>
      <c r="C15" s="2">
        <v>712</v>
      </c>
      <c r="D15" s="2">
        <v>0</v>
      </c>
      <c r="E15" s="2">
        <v>1</v>
      </c>
      <c r="F15" s="2">
        <v>370</v>
      </c>
      <c r="G15" s="2">
        <v>0</v>
      </c>
      <c r="H15" s="2">
        <v>0</v>
      </c>
      <c r="I15" s="2">
        <v>5</v>
      </c>
      <c r="J15" s="8">
        <f>(B15+C15+D15+E15+F15+G15+H15+I15)+1</f>
        <v>1112</v>
      </c>
      <c r="K15" s="8"/>
      <c r="L15" s="8"/>
    </row>
    <row r="16" spans="1:12" ht="12.75">
      <c r="A16" s="1" t="s">
        <v>27</v>
      </c>
      <c r="B16" s="2">
        <v>492</v>
      </c>
      <c r="C16" s="2">
        <v>1271</v>
      </c>
      <c r="D16" s="2">
        <v>0</v>
      </c>
      <c r="E16" s="2">
        <v>13</v>
      </c>
      <c r="F16" s="2">
        <v>1637</v>
      </c>
      <c r="G16" s="2">
        <v>0</v>
      </c>
      <c r="H16" s="2">
        <v>648</v>
      </c>
      <c r="I16" s="2">
        <v>1</v>
      </c>
      <c r="J16" s="8">
        <f>(B16+C16+D16+E16+F16+G16+H16+I16)+0</f>
        <v>4062</v>
      </c>
      <c r="K16" s="8"/>
      <c r="L16" s="8"/>
    </row>
    <row r="17" spans="1:12" ht="12.75">
      <c r="A17" s="1" t="s">
        <v>29</v>
      </c>
      <c r="B17" s="2">
        <v>43</v>
      </c>
      <c r="C17" s="2">
        <v>7572</v>
      </c>
      <c r="D17" s="2">
        <v>434</v>
      </c>
      <c r="E17" s="2">
        <v>40</v>
      </c>
      <c r="F17" s="2">
        <v>17694</v>
      </c>
      <c r="G17" s="2">
        <v>0</v>
      </c>
      <c r="H17" s="2">
        <v>22</v>
      </c>
      <c r="I17" s="2">
        <v>138</v>
      </c>
      <c r="J17" s="8">
        <f>(B17+C17+D17+E17+F17+G17+H17+I17)+0</f>
        <v>25943</v>
      </c>
      <c r="K17" s="8"/>
      <c r="L17" s="8"/>
    </row>
    <row r="18" spans="1:12" ht="12.75">
      <c r="A18" s="1" t="s">
        <v>31</v>
      </c>
      <c r="B18" s="2">
        <v>60</v>
      </c>
      <c r="C18" s="2">
        <v>5164</v>
      </c>
      <c r="D18" s="2">
        <v>334</v>
      </c>
      <c r="E18" s="2">
        <v>58</v>
      </c>
      <c r="F18" s="2">
        <v>12719</v>
      </c>
      <c r="G18" s="2">
        <v>1</v>
      </c>
      <c r="H18" s="2">
        <v>5</v>
      </c>
      <c r="I18" s="2">
        <v>19</v>
      </c>
      <c r="J18" s="8">
        <f>(B18+C18+D18+E18+F18+G18+H18+I18)+4</f>
        <v>18364</v>
      </c>
      <c r="K18" s="8"/>
      <c r="L18" s="8"/>
    </row>
    <row r="19" spans="1:12" ht="12.75">
      <c r="A19" s="1" t="s">
        <v>33</v>
      </c>
      <c r="B19" s="2">
        <v>41</v>
      </c>
      <c r="C19" s="2">
        <v>3994</v>
      </c>
      <c r="D19" s="2">
        <v>0</v>
      </c>
      <c r="E19" s="2">
        <v>23</v>
      </c>
      <c r="F19" s="2">
        <v>20613</v>
      </c>
      <c r="G19" s="2">
        <v>3</v>
      </c>
      <c r="H19" s="2">
        <v>1</v>
      </c>
      <c r="I19" s="2">
        <v>92</v>
      </c>
      <c r="J19" s="8">
        <f>(B19+C19+D19+E19+F19+G19+H19+I19)+58</f>
        <v>24825</v>
      </c>
      <c r="K19" s="8"/>
      <c r="L19" s="8"/>
    </row>
    <row r="20" spans="1:12" ht="12.75">
      <c r="A20" s="1" t="s">
        <v>35</v>
      </c>
      <c r="B20" s="2">
        <v>133</v>
      </c>
      <c r="C20" s="2">
        <v>4842</v>
      </c>
      <c r="D20" s="2">
        <v>362</v>
      </c>
      <c r="E20" s="2">
        <v>79</v>
      </c>
      <c r="F20" s="2">
        <v>20017</v>
      </c>
      <c r="G20" s="2">
        <v>0</v>
      </c>
      <c r="H20" s="2">
        <v>0</v>
      </c>
      <c r="I20" s="2">
        <v>10</v>
      </c>
      <c r="J20" s="8">
        <f>(B20+C20+D20+E20+F20+G20+H20+I20)+0</f>
        <v>25443</v>
      </c>
      <c r="K20" s="8"/>
      <c r="L20" s="8"/>
    </row>
    <row r="21" spans="1:12" ht="12.75">
      <c r="A21" s="1" t="s">
        <v>37</v>
      </c>
      <c r="B21" s="2">
        <v>82</v>
      </c>
      <c r="C21" s="2">
        <v>8837</v>
      </c>
      <c r="D21" s="2">
        <v>0</v>
      </c>
      <c r="E21" s="2">
        <v>5</v>
      </c>
      <c r="F21" s="2">
        <v>4683</v>
      </c>
      <c r="G21" s="2">
        <v>0</v>
      </c>
      <c r="H21" s="2">
        <v>0</v>
      </c>
      <c r="I21" s="2">
        <v>28</v>
      </c>
      <c r="J21" s="8">
        <f>(B21+C21+D21+E21+F21+G21+H21+I21)+0</f>
        <v>13635</v>
      </c>
      <c r="K21" s="8"/>
      <c r="L21" s="8"/>
    </row>
    <row r="22" spans="1:12" ht="12.75">
      <c r="A22" s="1" t="s">
        <v>39</v>
      </c>
      <c r="B22" s="2">
        <v>238</v>
      </c>
      <c r="C22" s="2">
        <v>7796</v>
      </c>
      <c r="D22" s="2">
        <v>0</v>
      </c>
      <c r="E22" s="2">
        <v>32</v>
      </c>
      <c r="F22" s="2">
        <v>5165</v>
      </c>
      <c r="G22" s="2">
        <v>5</v>
      </c>
      <c r="H22" s="2">
        <v>42</v>
      </c>
      <c r="I22" s="2">
        <v>6</v>
      </c>
      <c r="J22" s="8">
        <f>(B22+C22+D22+E22+F22+G22+H22+I22)+0</f>
        <v>13284</v>
      </c>
      <c r="K22" s="8"/>
      <c r="L22" s="8"/>
    </row>
    <row r="23" spans="1:12" ht="12.75">
      <c r="A23" s="1" t="s">
        <v>41</v>
      </c>
      <c r="B23" s="2">
        <v>31</v>
      </c>
      <c r="C23" s="2">
        <v>1944</v>
      </c>
      <c r="D23" s="2">
        <v>159</v>
      </c>
      <c r="E23" s="2">
        <v>9</v>
      </c>
      <c r="F23" s="2">
        <v>210</v>
      </c>
      <c r="G23" s="2">
        <v>0</v>
      </c>
      <c r="H23" s="2">
        <v>1</v>
      </c>
      <c r="I23" s="2">
        <v>26</v>
      </c>
      <c r="J23" s="8">
        <f>(B23+C23+D23+E23+F23+G23+H23+I23)+0</f>
        <v>2380</v>
      </c>
      <c r="K23" s="8"/>
      <c r="L23" s="8"/>
    </row>
    <row r="24" spans="1:12" ht="12.75">
      <c r="A24" s="1" t="s">
        <v>43</v>
      </c>
      <c r="B24" s="2">
        <v>110</v>
      </c>
      <c r="C24" s="2">
        <v>2533</v>
      </c>
      <c r="D24" s="2">
        <v>253</v>
      </c>
      <c r="E24" s="2">
        <v>27</v>
      </c>
      <c r="F24" s="2">
        <v>2173</v>
      </c>
      <c r="G24" s="2">
        <v>0</v>
      </c>
      <c r="H24" s="2">
        <v>10</v>
      </c>
      <c r="I24" s="2">
        <v>7</v>
      </c>
      <c r="J24" s="8">
        <f>(B24+C24+D24+E24+F24+G24+H24+I24)+1</f>
        <v>5114</v>
      </c>
      <c r="K24" s="8"/>
      <c r="L24" s="8"/>
    </row>
    <row r="25" spans="1:12" ht="12.75">
      <c r="A25" s="1" t="s">
        <v>45</v>
      </c>
      <c r="B25" s="2">
        <v>23</v>
      </c>
      <c r="C25" s="2">
        <v>2836</v>
      </c>
      <c r="D25" s="2">
        <v>339</v>
      </c>
      <c r="E25" s="2">
        <v>208</v>
      </c>
      <c r="F25" s="2">
        <v>1540</v>
      </c>
      <c r="G25" s="2">
        <v>1</v>
      </c>
      <c r="H25" s="2">
        <v>1</v>
      </c>
      <c r="I25" s="2">
        <v>0</v>
      </c>
      <c r="J25" s="8">
        <f>(B25+C25+D25+E25+F25+G25+H25+I25)+0</f>
        <v>4948</v>
      </c>
      <c r="K25" s="8"/>
      <c r="L25" s="8"/>
    </row>
    <row r="26" spans="1:12" ht="12.75">
      <c r="A26" s="1" t="s">
        <v>47</v>
      </c>
      <c r="B26" s="2">
        <v>87</v>
      </c>
      <c r="C26" s="2">
        <v>4406</v>
      </c>
      <c r="D26" s="2">
        <v>4</v>
      </c>
      <c r="E26" s="2">
        <v>2</v>
      </c>
      <c r="F26" s="2">
        <v>6378</v>
      </c>
      <c r="G26" s="2">
        <v>0</v>
      </c>
      <c r="H26" s="2">
        <v>10</v>
      </c>
      <c r="I26" s="2">
        <v>3</v>
      </c>
      <c r="J26" s="8">
        <f>(B26+C26+D26+E26+F26+G26+H26+I26)+0</f>
        <v>10890</v>
      </c>
      <c r="K26" s="8"/>
      <c r="L26" s="8"/>
    </row>
    <row r="27" spans="1:12" ht="12.75">
      <c r="A27" s="1" t="s">
        <v>49</v>
      </c>
      <c r="B27" s="2">
        <v>87</v>
      </c>
      <c r="C27" s="2">
        <v>3562</v>
      </c>
      <c r="D27" s="2">
        <v>0</v>
      </c>
      <c r="E27" s="2">
        <v>53</v>
      </c>
      <c r="F27" s="2">
        <v>9254</v>
      </c>
      <c r="G27" s="2">
        <v>0</v>
      </c>
      <c r="H27" s="2">
        <v>14</v>
      </c>
      <c r="I27" s="2">
        <v>63</v>
      </c>
      <c r="J27" s="8">
        <f>(B27+C27+D27+E27+F27+G27+H27+I27)+0</f>
        <v>13033</v>
      </c>
      <c r="K27" s="8"/>
      <c r="L27" s="8"/>
    </row>
    <row r="28" spans="1:12" ht="12.75">
      <c r="A28" s="1" t="s">
        <v>51</v>
      </c>
      <c r="B28" s="2">
        <v>458</v>
      </c>
      <c r="C28" s="2">
        <v>5560</v>
      </c>
      <c r="D28" s="2">
        <v>0</v>
      </c>
      <c r="E28" s="2">
        <v>6</v>
      </c>
      <c r="F28" s="2">
        <v>10896</v>
      </c>
      <c r="G28" s="2">
        <v>0</v>
      </c>
      <c r="H28" s="2">
        <v>0</v>
      </c>
      <c r="I28" s="2">
        <v>32</v>
      </c>
      <c r="J28" s="8">
        <f>(B28+C28+D28+E28+F28+G28+H28+I28)+0</f>
        <v>16952</v>
      </c>
      <c r="K28" s="8"/>
      <c r="L28" s="8"/>
    </row>
    <row r="29" spans="1:12" ht="12.75">
      <c r="A29" s="1" t="s">
        <v>52</v>
      </c>
      <c r="B29" s="2">
        <v>74</v>
      </c>
      <c r="C29" s="2">
        <v>10167</v>
      </c>
      <c r="D29" s="2">
        <v>0</v>
      </c>
      <c r="E29" s="2">
        <v>11</v>
      </c>
      <c r="F29" s="2">
        <v>13713</v>
      </c>
      <c r="G29" s="2">
        <v>1</v>
      </c>
      <c r="H29" s="2">
        <v>20</v>
      </c>
      <c r="I29" s="2">
        <v>37</v>
      </c>
      <c r="J29" s="8">
        <f>(B29+C29+D29+E29+F29+G29+H29+I29)+1</f>
        <v>24024</v>
      </c>
      <c r="K29" s="8"/>
      <c r="L29" s="8"/>
    </row>
    <row r="30" spans="1:12" ht="12.75">
      <c r="A30" s="1" t="s">
        <v>2</v>
      </c>
      <c r="B30" s="2">
        <v>646</v>
      </c>
      <c r="C30" s="2">
        <v>2431</v>
      </c>
      <c r="D30" s="2">
        <v>0</v>
      </c>
      <c r="E30" s="2">
        <v>0</v>
      </c>
      <c r="F30" s="2">
        <v>1927</v>
      </c>
      <c r="G30" s="2">
        <v>0</v>
      </c>
      <c r="H30" s="2">
        <v>0</v>
      </c>
      <c r="I30" s="2">
        <v>0</v>
      </c>
      <c r="J30" s="8">
        <f>(B30+C30+D30+E30+F30+G30+H30+I30)+0</f>
        <v>5004</v>
      </c>
      <c r="K30" s="8"/>
      <c r="L30" s="8"/>
    </row>
    <row r="31" spans="1:12" ht="12.75">
      <c r="A31" s="1" t="s">
        <v>4</v>
      </c>
      <c r="B31" s="2">
        <v>23</v>
      </c>
      <c r="C31" s="2">
        <v>3469</v>
      </c>
      <c r="D31" s="2">
        <v>0</v>
      </c>
      <c r="E31" s="2">
        <v>34</v>
      </c>
      <c r="F31" s="2">
        <v>11784</v>
      </c>
      <c r="G31" s="2">
        <v>0</v>
      </c>
      <c r="H31" s="2">
        <v>97</v>
      </c>
      <c r="I31" s="2">
        <v>45</v>
      </c>
      <c r="J31" s="8">
        <f>(B31+C31+D31+E31+F31+G31+H31+I31)+0</f>
        <v>15452</v>
      </c>
      <c r="K31" s="8"/>
      <c r="L31" s="8"/>
    </row>
    <row r="32" spans="1:12" ht="12.75">
      <c r="A32" s="1" t="s">
        <v>6</v>
      </c>
      <c r="B32" s="2">
        <v>37</v>
      </c>
      <c r="C32" s="2">
        <v>956</v>
      </c>
      <c r="D32" s="2">
        <v>0</v>
      </c>
      <c r="E32" s="2">
        <v>3</v>
      </c>
      <c r="F32" s="2">
        <v>613</v>
      </c>
      <c r="G32" s="2">
        <v>0</v>
      </c>
      <c r="H32" s="2">
        <v>11</v>
      </c>
      <c r="I32" s="2">
        <v>10</v>
      </c>
      <c r="J32" s="8">
        <f>(B32+C32+D32+E32+F32+G32+H32+I32)+0</f>
        <v>1630</v>
      </c>
      <c r="K32" s="8"/>
      <c r="L32" s="8"/>
    </row>
    <row r="33" spans="1:12" ht="12.75">
      <c r="A33" s="1" t="s">
        <v>8</v>
      </c>
      <c r="B33" s="2">
        <v>52</v>
      </c>
      <c r="C33" s="2">
        <v>1287</v>
      </c>
      <c r="D33" s="2">
        <v>154</v>
      </c>
      <c r="E33" s="2">
        <v>5</v>
      </c>
      <c r="F33" s="2">
        <v>857</v>
      </c>
      <c r="G33" s="2">
        <v>1</v>
      </c>
      <c r="H33" s="2">
        <v>1</v>
      </c>
      <c r="I33" s="2">
        <v>2</v>
      </c>
      <c r="J33" s="8">
        <f>(B33+C33+D33+E33+F33+G33+H33+I33)+0</f>
        <v>2359</v>
      </c>
      <c r="K33" s="8"/>
      <c r="L33" s="8"/>
    </row>
    <row r="34" spans="1:12" ht="12.75">
      <c r="A34" s="1" t="s">
        <v>10</v>
      </c>
      <c r="B34" s="2">
        <v>23</v>
      </c>
      <c r="C34" s="2">
        <v>2370</v>
      </c>
      <c r="D34" s="2">
        <v>1122</v>
      </c>
      <c r="E34" s="2">
        <v>202</v>
      </c>
      <c r="F34" s="2">
        <v>2533</v>
      </c>
      <c r="G34" s="2">
        <v>34</v>
      </c>
      <c r="H34" s="2">
        <v>4</v>
      </c>
      <c r="I34" s="2">
        <v>19</v>
      </c>
      <c r="J34" s="8">
        <f>(B34+C34+D34+E34+F34+G34+H34+I34)+116</f>
        <v>6423</v>
      </c>
      <c r="K34" s="8"/>
      <c r="L34" s="8"/>
    </row>
    <row r="35" spans="1:12" ht="12.75">
      <c r="A35" s="1" t="s">
        <v>12</v>
      </c>
      <c r="B35" s="2">
        <v>203</v>
      </c>
      <c r="C35" s="2">
        <v>2946</v>
      </c>
      <c r="D35" s="2">
        <v>0</v>
      </c>
      <c r="E35" s="2">
        <v>2</v>
      </c>
      <c r="F35" s="2">
        <v>694</v>
      </c>
      <c r="G35" s="2">
        <v>0</v>
      </c>
      <c r="H35" s="2">
        <v>0</v>
      </c>
      <c r="I35" s="2">
        <v>3</v>
      </c>
      <c r="J35" s="8">
        <f aca="true" t="shared" si="0" ref="J35:J41">(B35+C35+D35+E35+F35+G35+H35+I35)+0</f>
        <v>3848</v>
      </c>
      <c r="K35" s="8"/>
      <c r="L35" s="8"/>
    </row>
    <row r="36" spans="1:12" ht="12.75">
      <c r="A36" s="4" t="s">
        <v>14</v>
      </c>
      <c r="B36" s="2">
        <v>53</v>
      </c>
      <c r="C36" s="2">
        <v>7429</v>
      </c>
      <c r="D36" s="2">
        <v>738</v>
      </c>
      <c r="E36" s="2">
        <v>204</v>
      </c>
      <c r="F36" s="2">
        <v>8520</v>
      </c>
      <c r="G36" s="2">
        <v>169</v>
      </c>
      <c r="H36" s="2">
        <v>112</v>
      </c>
      <c r="I36" s="2">
        <v>110</v>
      </c>
      <c r="J36" s="8">
        <f t="shared" si="0"/>
        <v>17335</v>
      </c>
      <c r="K36" s="8"/>
      <c r="L36" s="8"/>
    </row>
    <row r="37" spans="1:12" ht="12.75">
      <c r="A37" s="1" t="s">
        <v>16</v>
      </c>
      <c r="B37" s="2">
        <v>258</v>
      </c>
      <c r="C37" s="2">
        <v>16656</v>
      </c>
      <c r="D37" s="2">
        <v>1</v>
      </c>
      <c r="E37" s="2">
        <v>25</v>
      </c>
      <c r="F37" s="2">
        <v>724</v>
      </c>
      <c r="G37" s="2">
        <v>0</v>
      </c>
      <c r="H37" s="2">
        <v>0</v>
      </c>
      <c r="I37" s="2">
        <v>2</v>
      </c>
      <c r="J37" s="8">
        <f t="shared" si="0"/>
        <v>17666</v>
      </c>
      <c r="K37" s="8"/>
      <c r="L37" s="8"/>
    </row>
    <row r="38" spans="1:12" ht="12.75">
      <c r="A38" s="1" t="s">
        <v>18</v>
      </c>
      <c r="B38" s="2">
        <v>52</v>
      </c>
      <c r="C38" s="2">
        <v>1119</v>
      </c>
      <c r="D38" s="2">
        <v>0</v>
      </c>
      <c r="E38" s="2">
        <v>6</v>
      </c>
      <c r="F38" s="2">
        <v>3292</v>
      </c>
      <c r="G38" s="2">
        <v>0</v>
      </c>
      <c r="H38" s="2">
        <v>4</v>
      </c>
      <c r="I38" s="2">
        <v>9</v>
      </c>
      <c r="J38" s="8">
        <f t="shared" si="0"/>
        <v>4482</v>
      </c>
      <c r="K38" s="8"/>
      <c r="L38" s="8"/>
    </row>
    <row r="39" spans="1:12" ht="12.75">
      <c r="A39" s="1" t="s">
        <v>20</v>
      </c>
      <c r="B39" s="2">
        <v>29</v>
      </c>
      <c r="C39" s="2">
        <v>8796</v>
      </c>
      <c r="D39" s="2">
        <v>459</v>
      </c>
      <c r="E39" s="2">
        <v>107</v>
      </c>
      <c r="F39" s="2">
        <v>18489</v>
      </c>
      <c r="G39" s="2">
        <v>0</v>
      </c>
      <c r="H39" s="2">
        <v>2</v>
      </c>
      <c r="I39" s="2">
        <v>65</v>
      </c>
      <c r="J39" s="8">
        <f t="shared" si="0"/>
        <v>27947</v>
      </c>
      <c r="K39" s="8"/>
      <c r="L39" s="8"/>
    </row>
    <row r="40" spans="1:12" ht="12.75">
      <c r="A40" s="1" t="s">
        <v>22</v>
      </c>
      <c r="B40" s="2">
        <v>93</v>
      </c>
      <c r="C40" s="2">
        <v>6769</v>
      </c>
      <c r="D40" s="2">
        <v>767</v>
      </c>
      <c r="E40" s="2">
        <v>11</v>
      </c>
      <c r="F40" s="2">
        <v>15820</v>
      </c>
      <c r="G40" s="2">
        <v>0</v>
      </c>
      <c r="H40" s="2">
        <v>1</v>
      </c>
      <c r="I40" s="2">
        <v>3</v>
      </c>
      <c r="J40" s="8">
        <f t="shared" si="0"/>
        <v>23464</v>
      </c>
      <c r="K40" s="8"/>
      <c r="L40" s="8"/>
    </row>
    <row r="41" spans="1:12" ht="12.75">
      <c r="A41" s="1" t="s">
        <v>24</v>
      </c>
      <c r="B41" s="2">
        <v>604</v>
      </c>
      <c r="C41" s="2">
        <v>2641</v>
      </c>
      <c r="D41" s="2">
        <v>0</v>
      </c>
      <c r="E41" s="2">
        <v>21</v>
      </c>
      <c r="F41" s="2">
        <v>3924</v>
      </c>
      <c r="G41" s="2">
        <v>2</v>
      </c>
      <c r="H41" s="2">
        <v>31</v>
      </c>
      <c r="I41" s="2">
        <v>11</v>
      </c>
      <c r="J41" s="8">
        <f t="shared" si="0"/>
        <v>7234</v>
      </c>
      <c r="K41" s="8"/>
      <c r="L41" s="8"/>
    </row>
    <row r="42" spans="1:12" ht="12.75">
      <c r="A42" s="1" t="s">
        <v>26</v>
      </c>
      <c r="B42" s="2">
        <v>84</v>
      </c>
      <c r="C42" s="2">
        <v>14868</v>
      </c>
      <c r="D42" s="2">
        <v>762</v>
      </c>
      <c r="E42" s="2">
        <v>269</v>
      </c>
      <c r="F42" s="2">
        <v>5993</v>
      </c>
      <c r="G42" s="2">
        <v>30</v>
      </c>
      <c r="H42" s="2">
        <v>2</v>
      </c>
      <c r="I42" s="2">
        <v>295</v>
      </c>
      <c r="J42" s="8">
        <f>(B42+C42+D42+E42+F42+G42+H42+I42)+24</f>
        <v>22327</v>
      </c>
      <c r="K42" s="8"/>
      <c r="L42" s="8"/>
    </row>
    <row r="43" spans="1:12" ht="12.75">
      <c r="A43" s="1" t="s">
        <v>28</v>
      </c>
      <c r="B43" s="2">
        <v>3</v>
      </c>
      <c r="C43" s="2">
        <v>591</v>
      </c>
      <c r="D43" s="2">
        <v>3</v>
      </c>
      <c r="E43" s="2">
        <v>10</v>
      </c>
      <c r="F43" s="2">
        <v>139</v>
      </c>
      <c r="G43" s="2">
        <v>0</v>
      </c>
      <c r="H43" s="2">
        <v>6</v>
      </c>
      <c r="I43" s="2">
        <v>1</v>
      </c>
      <c r="J43" s="8">
        <f>(B43+C43+D43+E43+F43+G43+H43+I43)+0</f>
        <v>753</v>
      </c>
      <c r="K43" s="8"/>
      <c r="L43" s="8"/>
    </row>
    <row r="44" spans="1:12" ht="12.75">
      <c r="A44" s="1" t="s">
        <v>30</v>
      </c>
      <c r="B44" s="2">
        <v>37</v>
      </c>
      <c r="C44" s="2">
        <v>8352</v>
      </c>
      <c r="D44" s="2">
        <v>0</v>
      </c>
      <c r="E44" s="2">
        <v>3</v>
      </c>
      <c r="F44" s="2">
        <v>826</v>
      </c>
      <c r="G44" s="2">
        <v>0</v>
      </c>
      <c r="H44" s="2">
        <v>0</v>
      </c>
      <c r="I44" s="2">
        <v>20</v>
      </c>
      <c r="J44" s="8">
        <f>(B44+C44+D44+E44+F44+G44+H44+I44)+0</f>
        <v>9238</v>
      </c>
      <c r="K44" s="8"/>
      <c r="L44" s="8"/>
    </row>
    <row r="45" spans="1:12" ht="12.75">
      <c r="A45" s="1" t="s">
        <v>32</v>
      </c>
      <c r="B45" s="2">
        <v>104</v>
      </c>
      <c r="C45" s="2">
        <v>1811</v>
      </c>
      <c r="D45" s="2">
        <v>0</v>
      </c>
      <c r="E45" s="2">
        <v>21</v>
      </c>
      <c r="F45" s="2">
        <v>4009</v>
      </c>
      <c r="G45" s="2">
        <v>0</v>
      </c>
      <c r="H45" s="2">
        <v>0</v>
      </c>
      <c r="I45" s="2">
        <v>0</v>
      </c>
      <c r="J45" s="8">
        <f>(B45+C45+D45+E45+F45+G45+H45+I45)+0</f>
        <v>5945</v>
      </c>
      <c r="K45" s="8"/>
      <c r="L45" s="8"/>
    </row>
    <row r="46" spans="1:12" ht="12.75">
      <c r="A46" s="1" t="s">
        <v>34</v>
      </c>
      <c r="B46" s="2">
        <v>344</v>
      </c>
      <c r="C46" s="2">
        <v>8074</v>
      </c>
      <c r="D46" s="2">
        <v>0</v>
      </c>
      <c r="E46" s="2">
        <v>37</v>
      </c>
      <c r="F46" s="2">
        <v>11341</v>
      </c>
      <c r="G46" s="2">
        <v>0</v>
      </c>
      <c r="H46" s="2">
        <v>6</v>
      </c>
      <c r="I46" s="2">
        <v>1</v>
      </c>
      <c r="J46" s="8">
        <f>(B46+C46+D46+E46+F46+G46+H46+I46)+0</f>
        <v>19803</v>
      </c>
      <c r="K46" s="8"/>
      <c r="L46" s="8"/>
    </row>
    <row r="47" spans="1:12" ht="12.75">
      <c r="A47" s="1" t="s">
        <v>36</v>
      </c>
      <c r="B47" s="2">
        <v>185</v>
      </c>
      <c r="C47" s="2">
        <v>32285</v>
      </c>
      <c r="D47" s="2">
        <v>58</v>
      </c>
      <c r="E47" s="2">
        <v>41</v>
      </c>
      <c r="F47" s="2">
        <v>16576</v>
      </c>
      <c r="G47" s="2">
        <v>262</v>
      </c>
      <c r="H47" s="2">
        <v>75</v>
      </c>
      <c r="I47" s="2">
        <v>12</v>
      </c>
      <c r="J47" s="8">
        <f>(B47+C47+D47+E47+F47+G47+H47+I47)+28</f>
        <v>49522</v>
      </c>
      <c r="K47" s="8"/>
      <c r="L47" s="8"/>
    </row>
    <row r="48" spans="1:12" ht="12.75">
      <c r="A48" s="1" t="s">
        <v>38</v>
      </c>
      <c r="B48" s="2">
        <v>137</v>
      </c>
      <c r="C48" s="2">
        <v>1710</v>
      </c>
      <c r="D48" s="2">
        <v>0</v>
      </c>
      <c r="E48" s="2">
        <v>2</v>
      </c>
      <c r="F48" s="2">
        <v>970</v>
      </c>
      <c r="G48" s="2">
        <v>0</v>
      </c>
      <c r="H48" s="2">
        <v>6</v>
      </c>
      <c r="I48" s="2">
        <v>2</v>
      </c>
      <c r="J48" s="8">
        <f>(B48+C48+D48+E48+F48+G48+H48+I48)+0</f>
        <v>2827</v>
      </c>
      <c r="K48" s="8"/>
      <c r="L48" s="8"/>
    </row>
    <row r="49" spans="1:12" ht="12.75">
      <c r="A49" s="1" t="s">
        <v>40</v>
      </c>
      <c r="B49" s="2">
        <v>23</v>
      </c>
      <c r="C49" s="2">
        <v>1077</v>
      </c>
      <c r="D49" s="2">
        <v>0</v>
      </c>
      <c r="E49" s="2">
        <v>0</v>
      </c>
      <c r="F49" s="2">
        <v>1605</v>
      </c>
      <c r="G49" s="2">
        <v>0</v>
      </c>
      <c r="H49" s="2">
        <v>0</v>
      </c>
      <c r="I49" s="2">
        <v>5</v>
      </c>
      <c r="J49" s="8">
        <f>(B49+C49+D49+E49+F49+G49+H49+I49)+0</f>
        <v>2710</v>
      </c>
      <c r="K49" s="8"/>
      <c r="L49" s="8"/>
    </row>
    <row r="50" spans="1:13" ht="12.75">
      <c r="A50" s="1" t="s">
        <v>42</v>
      </c>
      <c r="B50" s="2">
        <v>312</v>
      </c>
      <c r="C50" s="2">
        <v>11768</v>
      </c>
      <c r="D50" s="2">
        <v>12</v>
      </c>
      <c r="E50" s="2">
        <v>5</v>
      </c>
      <c r="F50" s="2">
        <v>1097</v>
      </c>
      <c r="G50" s="2">
        <v>34</v>
      </c>
      <c r="H50" s="2">
        <v>0</v>
      </c>
      <c r="I50" s="2">
        <v>130</v>
      </c>
      <c r="J50" s="8">
        <f>(B50+C50+D50+E50+F50+G50+H50+I50)+0</f>
        <v>13358</v>
      </c>
      <c r="K50" s="8"/>
      <c r="L50" s="8"/>
      <c r="M50" s="8"/>
    </row>
    <row r="51" spans="1:12" ht="12.75">
      <c r="A51" s="1" t="s">
        <v>44</v>
      </c>
      <c r="B51" s="2">
        <v>629</v>
      </c>
      <c r="C51" s="2">
        <v>3083</v>
      </c>
      <c r="D51" s="2">
        <v>0</v>
      </c>
      <c r="E51" s="2">
        <v>16</v>
      </c>
      <c r="F51" s="2">
        <v>3838</v>
      </c>
      <c r="G51" s="2">
        <v>0</v>
      </c>
      <c r="H51" s="2">
        <v>17</v>
      </c>
      <c r="I51" s="2">
        <v>5</v>
      </c>
      <c r="J51" s="8">
        <f>(B51+C51+D51+E51+F51+G51+H51+I51)+0</f>
        <v>7588</v>
      </c>
      <c r="K51" s="8"/>
      <c r="L51" s="8"/>
    </row>
    <row r="52" spans="1:12" ht="12.75">
      <c r="A52" s="1" t="s">
        <v>46</v>
      </c>
      <c r="B52" s="2">
        <v>62</v>
      </c>
      <c r="C52" s="2">
        <v>6656</v>
      </c>
      <c r="D52" s="2">
        <v>99</v>
      </c>
      <c r="E52" s="2">
        <v>20</v>
      </c>
      <c r="F52" s="2">
        <v>107</v>
      </c>
      <c r="G52" s="2">
        <v>0</v>
      </c>
      <c r="H52" s="2">
        <v>10</v>
      </c>
      <c r="I52" s="2">
        <v>8</v>
      </c>
      <c r="J52" s="8">
        <f>(B52+C52+D52+E52+F52+G52+H52+I52)+0</f>
        <v>6962</v>
      </c>
      <c r="K52" s="8"/>
      <c r="L52" s="8"/>
    </row>
    <row r="53" spans="1:13" ht="12.75">
      <c r="A53" s="1" t="s">
        <v>48</v>
      </c>
      <c r="B53" s="2">
        <v>110</v>
      </c>
      <c r="C53" s="2">
        <v>4893</v>
      </c>
      <c r="D53" s="2">
        <v>0</v>
      </c>
      <c r="E53" s="2">
        <v>0</v>
      </c>
      <c r="F53" s="2">
        <v>8744</v>
      </c>
      <c r="G53" s="2">
        <v>0</v>
      </c>
      <c r="H53" s="2">
        <v>0</v>
      </c>
      <c r="I53" s="2">
        <v>20</v>
      </c>
      <c r="J53" s="8">
        <f>(B53+C53+D53+E53+F53+G53+H53+I53)+3</f>
        <v>13770</v>
      </c>
      <c r="K53" s="8"/>
      <c r="L53" s="8"/>
      <c r="M53" s="8"/>
    </row>
    <row r="54" spans="1:12" ht="12.75">
      <c r="A54" s="3" t="s">
        <v>50</v>
      </c>
      <c r="B54" s="2">
        <v>247</v>
      </c>
      <c r="C54" s="2">
        <v>1937</v>
      </c>
      <c r="D54" s="2">
        <v>0</v>
      </c>
      <c r="E54" s="2">
        <v>6</v>
      </c>
      <c r="F54" s="2">
        <v>836</v>
      </c>
      <c r="G54" s="2">
        <v>0</v>
      </c>
      <c r="H54" s="2">
        <v>0</v>
      </c>
      <c r="I54" s="2">
        <v>1</v>
      </c>
      <c r="J54" s="8">
        <f>(B54+C54+D54+E54+F54+G54+H54+I54)+0</f>
        <v>3027</v>
      </c>
      <c r="K54" s="8"/>
      <c r="L54" s="8"/>
    </row>
    <row r="55" spans="1:12" ht="12.75">
      <c r="A55" s="5" t="s">
        <v>55</v>
      </c>
      <c r="B55" s="6">
        <f aca="true" t="shared" si="1" ref="B55:J55">SUM(B4:B54)</f>
        <v>8350</v>
      </c>
      <c r="C55" s="6">
        <f t="shared" si="1"/>
        <v>274250</v>
      </c>
      <c r="D55" s="6">
        <f t="shared" si="1"/>
        <v>6495</v>
      </c>
      <c r="E55" s="6">
        <f t="shared" si="1"/>
        <v>2117</v>
      </c>
      <c r="F55" s="6">
        <f t="shared" si="1"/>
        <v>299696</v>
      </c>
      <c r="G55" s="6">
        <f t="shared" si="1"/>
        <v>578</v>
      </c>
      <c r="H55" s="6">
        <f t="shared" si="1"/>
        <v>1317</v>
      </c>
      <c r="I55" s="6">
        <f t="shared" si="1"/>
        <v>1489</v>
      </c>
      <c r="J55" s="6">
        <f t="shared" si="1"/>
        <v>594667</v>
      </c>
      <c r="K55" s="8"/>
      <c r="L55" s="8"/>
    </row>
    <row r="56" spans="1:10" ht="12.75">
      <c r="A56" s="7" t="s">
        <v>63</v>
      </c>
      <c r="B56" s="6">
        <f>(B55)+5</f>
        <v>8355</v>
      </c>
      <c r="C56" s="6">
        <f>(C55)+1806</f>
        <v>276056</v>
      </c>
      <c r="D56" s="6">
        <f>(D55)+0</f>
        <v>6495</v>
      </c>
      <c r="E56" s="6">
        <f>(E55)+0</f>
        <v>2117</v>
      </c>
      <c r="F56" s="6">
        <f>(F55)+320</f>
        <v>300016</v>
      </c>
      <c r="G56" s="6">
        <f>(G55)+0</f>
        <v>578</v>
      </c>
      <c r="H56" s="6">
        <f>(H55)+1</f>
        <v>1318</v>
      </c>
      <c r="I56" s="6">
        <f>(I55)+1</f>
        <v>1490</v>
      </c>
      <c r="J56" s="6">
        <f>(B56+C56+D56+E56+F56+G56+H56+I56)+375</f>
        <v>596800</v>
      </c>
    </row>
    <row r="57" spans="1:9" s="12" customFormat="1" ht="9" customHeight="1">
      <c r="A57" s="17"/>
      <c r="B57" s="11"/>
      <c r="C57" s="11"/>
      <c r="D57" s="11"/>
      <c r="E57" s="11"/>
      <c r="F57" s="11"/>
      <c r="G57" s="11"/>
      <c r="H57" s="11"/>
      <c r="I57" s="11"/>
    </row>
    <row r="58" spans="1:10" s="12" customFormat="1" ht="63" customHeight="1">
      <c r="A58" s="21" t="s">
        <v>66</v>
      </c>
      <c r="B58" s="21"/>
      <c r="C58" s="21"/>
      <c r="D58" s="21"/>
      <c r="E58" s="21"/>
      <c r="F58" s="21"/>
      <c r="G58" s="21"/>
      <c r="H58" s="21"/>
      <c r="I58" s="21"/>
      <c r="J58" s="21"/>
    </row>
    <row r="59" spans="1:9" s="12" customFormat="1" ht="9" customHeight="1">
      <c r="A59" s="10"/>
      <c r="B59" s="10"/>
      <c r="C59" s="10"/>
      <c r="D59" s="10"/>
      <c r="E59" s="10"/>
      <c r="F59" s="10"/>
      <c r="G59" s="10"/>
      <c r="H59" s="10"/>
      <c r="I59" s="10"/>
    </row>
    <row r="60" spans="1:10" s="12" customFormat="1" ht="29.25" customHeight="1">
      <c r="A60" s="20" t="s">
        <v>65</v>
      </c>
      <c r="B60" s="20"/>
      <c r="C60" s="20"/>
      <c r="D60" s="20"/>
      <c r="E60" s="20"/>
      <c r="F60" s="20"/>
      <c r="G60" s="20"/>
      <c r="H60" s="20"/>
      <c r="I60" s="20"/>
      <c r="J60" s="20"/>
    </row>
    <row r="61" spans="1:9" s="12" customFormat="1" ht="12">
      <c r="A61" s="10"/>
      <c r="B61" s="10"/>
      <c r="C61" s="10"/>
      <c r="D61" s="10"/>
      <c r="E61" s="10"/>
      <c r="F61" s="10"/>
      <c r="G61" s="10" t="s">
        <v>53</v>
      </c>
      <c r="H61" s="10"/>
      <c r="I61" s="10"/>
    </row>
    <row r="62" spans="1:10" s="12" customFormat="1" ht="12">
      <c r="A62" s="10"/>
      <c r="B62" s="18"/>
      <c r="C62" s="18"/>
      <c r="D62" s="18"/>
      <c r="E62" s="18"/>
      <c r="F62" s="18"/>
      <c r="G62" s="18"/>
      <c r="H62" s="18"/>
      <c r="I62" s="18"/>
      <c r="J62" s="11"/>
    </row>
    <row r="63" spans="1:10" s="12" customFormat="1" ht="12">
      <c r="A63" s="10"/>
      <c r="B63" s="18"/>
      <c r="C63" s="18"/>
      <c r="D63" s="18"/>
      <c r="E63" s="18"/>
      <c r="F63" s="18"/>
      <c r="G63" s="18"/>
      <c r="H63" s="18"/>
      <c r="I63" s="18"/>
      <c r="J63" s="18"/>
    </row>
    <row r="64" spans="1:10" s="12" customFormat="1" ht="12">
      <c r="A64" s="10"/>
      <c r="B64" s="10"/>
      <c r="C64" s="10"/>
      <c r="D64" s="10"/>
      <c r="E64" s="10"/>
      <c r="F64" s="10"/>
      <c r="G64" s="10"/>
      <c r="H64" s="10"/>
      <c r="I64" s="10"/>
      <c r="J64" s="11"/>
    </row>
    <row r="65" spans="1:9" s="12" customFormat="1" ht="12">
      <c r="A65" s="10"/>
      <c r="B65" s="10"/>
      <c r="C65" s="10"/>
      <c r="D65" s="10"/>
      <c r="E65" s="10"/>
      <c r="F65" s="10"/>
      <c r="G65" s="10"/>
      <c r="H65" s="10"/>
      <c r="I65" s="10"/>
    </row>
    <row r="66" spans="1:9" s="12" customFormat="1" ht="12">
      <c r="A66" s="10"/>
      <c r="B66" s="10"/>
      <c r="C66" s="10"/>
      <c r="D66" s="10"/>
      <c r="E66" s="10"/>
      <c r="F66" s="10"/>
      <c r="G66" s="10"/>
      <c r="H66" s="10"/>
      <c r="I66" s="10"/>
    </row>
    <row r="67" spans="1:9" s="12" customFormat="1" ht="12">
      <c r="A67" s="10"/>
      <c r="B67" s="10"/>
      <c r="C67" s="10"/>
      <c r="D67" s="10"/>
      <c r="E67" s="10"/>
      <c r="F67" s="10"/>
      <c r="G67" s="10"/>
      <c r="H67" s="10"/>
      <c r="I67" s="10"/>
    </row>
  </sheetData>
  <mergeCells count="3">
    <mergeCell ref="A58:J58"/>
    <mergeCell ref="A60:J60"/>
    <mergeCell ref="A1:J1"/>
  </mergeCells>
  <printOptions horizontalCentered="1"/>
  <pageMargins left="0.75" right="0.75" top="1" bottom="1" header="0.5" footer="0.5"/>
  <pageSetup fitToHeight="1" fitToWidth="1" horizontalDpi="600" verticalDpi="600" orientation="portrait" scale="76" r:id="rId1"/>
  <ignoredErrors>
    <ignoredError sqref="J4:J53 F56"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2008-04-22T14:15:01Z</cp:lastPrinted>
  <dcterms:created xsi:type="dcterms:W3CDTF">1980-01-01T05:00:00Z</dcterms:created>
  <dcterms:modified xsi:type="dcterms:W3CDTF">2008-06-20T14:17:49Z</dcterms:modified>
  <cp:category/>
  <cp:version/>
  <cp:contentType/>
  <cp:contentStatus/>
</cp:coreProperties>
</file>