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015" windowHeight="7185" activeTab="0"/>
  </bookViews>
  <sheets>
    <sheet name="1-42" sheetId="1" r:id="rId1"/>
  </sheets>
  <definedNames>
    <definedName name="_xlnm.Print_Area" localSheetId="0">'1-42'!$A$1:$U$54</definedName>
  </definedNames>
  <calcPr fullCalcOnLoad="1"/>
</workbook>
</file>

<file path=xl/sharedStrings.xml><?xml version="1.0" encoding="utf-8"?>
<sst xmlns="http://schemas.openxmlformats.org/spreadsheetml/2006/main" count="54" uniqueCount="52">
  <si>
    <r>
      <t xml:space="preserve">1995:  U.S. Department of Commerce, International Trade Administration, </t>
    </r>
    <r>
      <rPr>
        <i/>
        <sz val="9"/>
        <rFont val="Arial"/>
        <family val="2"/>
      </rPr>
      <t>U.S. International Air Passenger Statistics Report,</t>
    </r>
    <r>
      <rPr>
        <sz val="9"/>
        <rFont val="Arial"/>
        <family val="2"/>
      </rPr>
      <t xml:space="preserve"> C</t>
    </r>
    <r>
      <rPr>
        <i/>
        <sz val="9"/>
        <rFont val="Arial"/>
        <family val="2"/>
      </rPr>
      <t xml:space="preserve">alendar Year 1995 </t>
    </r>
    <r>
      <rPr>
        <sz val="9"/>
        <rFont val="Arial"/>
        <family val="2"/>
      </rPr>
      <t xml:space="preserve">(Washington, DC: 1996), table IIa. </t>
    </r>
  </si>
  <si>
    <t>Australia</t>
  </si>
  <si>
    <t>Bahama Islands</t>
  </si>
  <si>
    <t>Barbados</t>
  </si>
  <si>
    <t>Belgium</t>
  </si>
  <si>
    <t>Bermuda</t>
  </si>
  <si>
    <t>Brazil</t>
  </si>
  <si>
    <t>N</t>
  </si>
  <si>
    <t>China/Taiwan</t>
  </si>
  <si>
    <t>Colombia</t>
  </si>
  <si>
    <t>Denmark</t>
  </si>
  <si>
    <t>Dominican Republic</t>
  </si>
  <si>
    <t>France</t>
  </si>
  <si>
    <t>Germany</t>
  </si>
  <si>
    <t>Grand Cayman</t>
  </si>
  <si>
    <t>Greece</t>
  </si>
  <si>
    <t>Haiti</t>
  </si>
  <si>
    <t>Hong Kong</t>
  </si>
  <si>
    <t>Ireland</t>
  </si>
  <si>
    <t>Israel</t>
  </si>
  <si>
    <t>Italy</t>
  </si>
  <si>
    <t>Jamaica</t>
  </si>
  <si>
    <t>Japan</t>
  </si>
  <si>
    <t>Korea, Republic of</t>
  </si>
  <si>
    <t>Mexico</t>
  </si>
  <si>
    <t>Netherlands</t>
  </si>
  <si>
    <t>Netherland Antilles</t>
  </si>
  <si>
    <t>Panama Republic</t>
  </si>
  <si>
    <t>Philippines</t>
  </si>
  <si>
    <t>Spain</t>
  </si>
  <si>
    <t>Switzerland</t>
  </si>
  <si>
    <t>United Kingdom</t>
  </si>
  <si>
    <t>Venezuela</t>
  </si>
  <si>
    <t>NOTES</t>
  </si>
  <si>
    <t xml:space="preserve">Includes passengers on international commercial flights arriving at U.S. airports and travelers between U.S. airports in the 50 states, Puerto Rico, Guam, or the Virgin Islands, and other U.S. territories. </t>
  </si>
  <si>
    <r>
      <t xml:space="preserve">1975-94:  U.S. Department of Transportation, Research and Special Programs Administration, Volpe National Transportation Systems Center, </t>
    </r>
    <r>
      <rPr>
        <i/>
        <sz val="9"/>
        <rFont val="Arial"/>
        <family val="2"/>
      </rPr>
      <t xml:space="preserve">U.S. International Air Travel Statistics </t>
    </r>
    <r>
      <rPr>
        <sz val="9"/>
        <rFont val="Arial"/>
        <family val="2"/>
      </rPr>
      <t xml:space="preserve">(Cambridge, MA: Annual issues), table IIa. </t>
    </r>
  </si>
  <si>
    <t>SOURCES</t>
  </si>
  <si>
    <t xml:space="preserve">Data compiled from flight reports required by the U.S. Immigration and Naturalization Service, except for Canada.  </t>
  </si>
  <si>
    <t>Totals and all selected Countries, except for Canada:</t>
  </si>
  <si>
    <t>Canada:</t>
  </si>
  <si>
    <t>TOTAL arriving passengers (excludes Canada)</t>
  </si>
  <si>
    <t>United States (excludes Canada)</t>
  </si>
  <si>
    <t>Foreign (excludes Canada)</t>
  </si>
  <si>
    <r>
      <t>a</t>
    </r>
    <r>
      <rPr>
        <sz val="9"/>
        <rFont val="Arial"/>
        <family val="2"/>
      </rPr>
      <t xml:space="preserve"> Country where passenger boarded a direct flight to the United States.</t>
    </r>
  </si>
  <si>
    <r>
      <t xml:space="preserve">b </t>
    </r>
    <r>
      <rPr>
        <sz val="9"/>
        <rFont val="Arial"/>
        <family val="2"/>
      </rPr>
      <t xml:space="preserve">Canadian figures come from a separate source and represents the number of revenue passengers on scheduled commercial and charter flights. Does not include foreign (non-Canadian, non-U.S.) scheduled carriers. </t>
    </r>
  </si>
  <si>
    <r>
      <t>Selected countries of embarkation</t>
    </r>
    <r>
      <rPr>
        <b/>
        <vertAlign val="superscript"/>
        <sz val="11"/>
        <rFont val="Arial Narrow"/>
        <family val="2"/>
      </rPr>
      <t>a</t>
    </r>
  </si>
  <si>
    <r>
      <t>Canada</t>
    </r>
    <r>
      <rPr>
        <vertAlign val="superscript"/>
        <sz val="11"/>
        <rFont val="Arial Narrow"/>
        <family val="2"/>
      </rPr>
      <t>b</t>
    </r>
  </si>
  <si>
    <r>
      <t>KEY:</t>
    </r>
    <r>
      <rPr>
        <sz val="9"/>
        <rFont val="Arial"/>
        <family val="2"/>
      </rPr>
      <t xml:space="preserve">  N = data do not exist; U = data are not available</t>
    </r>
  </si>
  <si>
    <t>Table 1-42: Air Passenger Travel Arrivals in the United States from Selected Foreign Countries by Flag of Carriers (Thousands of passengers)</t>
  </si>
  <si>
    <r>
      <t xml:space="preserve">Statistics Canada, </t>
    </r>
    <r>
      <rPr>
        <i/>
        <sz val="9"/>
        <rFont val="Arial"/>
        <family val="2"/>
      </rPr>
      <t xml:space="preserve">Air Carrier Traffic at Canadian Airports </t>
    </r>
    <r>
      <rPr>
        <sz val="9"/>
        <rFont val="Arial"/>
        <family val="2"/>
      </rPr>
      <t>(Canada: Annual issues) and personal communication, Feb. 21, 2007.</t>
    </r>
  </si>
  <si>
    <r>
      <t xml:space="preserve">1996-2006:  Ibid., </t>
    </r>
    <r>
      <rPr>
        <i/>
        <sz val="9"/>
        <rFont val="Arial"/>
        <family val="2"/>
      </rPr>
      <t xml:space="preserve">U.S. International Air Travel Statistics Report </t>
    </r>
    <r>
      <rPr>
        <sz val="9"/>
        <rFont val="Arial"/>
        <family val="2"/>
      </rPr>
      <t>(Washington, DC: Annual issues), table IIa and personal communication, Jan. 10, 2008.</t>
    </r>
  </si>
  <si>
    <t>U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</si>
</sst>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&quot;(R) &quot;#,##0;&quot;(R) &quot;\-#,##0;&quot;(R) &quot;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50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13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9" fillId="0" borderId="0" xfId="19" applyNumberFormat="1" applyFont="1" applyFill="1" applyBorder="1" applyAlignment="1">
      <alignment horizontal="right"/>
      <protection/>
    </xf>
    <xf numFmtId="3" fontId="19" fillId="0" borderId="0" xfId="0" applyNumberFormat="1" applyFont="1" applyFill="1" applyBorder="1" applyAlignment="1">
      <alignment horizontal="right"/>
    </xf>
    <xf numFmtId="0" fontId="19" fillId="0" borderId="0" xfId="25" applyFont="1" applyFill="1" applyBorder="1" applyAlignment="1">
      <alignment horizontal="left"/>
      <protection/>
    </xf>
    <xf numFmtId="3" fontId="19" fillId="0" borderId="0" xfId="0" applyNumberFormat="1" applyFont="1" applyFill="1" applyAlignment="1">
      <alignment/>
    </xf>
    <xf numFmtId="3" fontId="18" fillId="0" borderId="0" xfId="19" applyNumberFormat="1" applyFont="1" applyFill="1" applyBorder="1" applyAlignment="1">
      <alignment horizontal="right"/>
      <protection/>
    </xf>
    <xf numFmtId="3" fontId="18" fillId="0" borderId="0" xfId="0" applyNumberFormat="1" applyFont="1" applyFill="1" applyBorder="1" applyAlignment="1">
      <alignment horizontal="right"/>
    </xf>
    <xf numFmtId="49" fontId="14" fillId="0" borderId="0" xfId="0" applyNumberFormat="1" applyFont="1" applyFill="1" applyAlignment="1">
      <alignment horizontal="left"/>
    </xf>
    <xf numFmtId="3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 wrapText="1"/>
    </xf>
    <xf numFmtId="3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9" fillId="0" borderId="4" xfId="25" applyFont="1" applyFill="1" applyBorder="1" applyAlignment="1">
      <alignment horizontal="left"/>
      <protection/>
    </xf>
    <xf numFmtId="3" fontId="19" fillId="0" borderId="4" xfId="19" applyNumberFormat="1" applyFont="1" applyFill="1" applyBorder="1" applyAlignment="1">
      <alignment horizontal="right"/>
      <protection/>
    </xf>
    <xf numFmtId="3" fontId="19" fillId="0" borderId="4" xfId="0" applyNumberFormat="1" applyFont="1" applyFill="1" applyBorder="1" applyAlignment="1">
      <alignment horizontal="right"/>
    </xf>
    <xf numFmtId="3" fontId="19" fillId="0" borderId="4" xfId="0" applyNumberFormat="1" applyFont="1" applyFill="1" applyBorder="1" applyAlignment="1">
      <alignment/>
    </xf>
    <xf numFmtId="0" fontId="16" fillId="0" borderId="0" xfId="32" applyFont="1" applyFill="1" applyBorder="1" applyAlignment="1">
      <alignment/>
      <protection/>
    </xf>
    <xf numFmtId="3" fontId="18" fillId="0" borderId="0" xfId="19" applyNumberFormat="1" applyFont="1" applyFill="1" applyBorder="1" applyAlignment="1">
      <alignment horizontal="right" vertical="top"/>
      <protection/>
    </xf>
    <xf numFmtId="3" fontId="18" fillId="0" borderId="0" xfId="0" applyNumberFormat="1" applyFont="1" applyFill="1" applyBorder="1" applyAlignment="1">
      <alignment horizontal="right" vertical="top"/>
    </xf>
    <xf numFmtId="3" fontId="18" fillId="0" borderId="0" xfId="0" applyNumberFormat="1" applyFont="1" applyFill="1" applyAlignment="1">
      <alignment vertical="top"/>
    </xf>
    <xf numFmtId="0" fontId="18" fillId="0" borderId="5" xfId="0" applyNumberFormat="1" applyFont="1" applyFill="1" applyBorder="1" applyAlignment="1">
      <alignment horizontal="right"/>
    </xf>
    <xf numFmtId="0" fontId="18" fillId="0" borderId="0" xfId="23" applyFont="1" applyFill="1" applyBorder="1" applyAlignment="1">
      <alignment horizontal="left"/>
      <protection/>
    </xf>
    <xf numFmtId="0" fontId="18" fillId="0" borderId="0" xfId="23" applyFont="1" applyFill="1" applyBorder="1" applyAlignment="1">
      <alignment horizontal="left" vertical="top" wrapText="1"/>
      <protection/>
    </xf>
    <xf numFmtId="0" fontId="18" fillId="0" borderId="5" xfId="28" applyNumberFormat="1" applyFont="1" applyFill="1" applyBorder="1" applyAlignment="1">
      <alignment horizontal="right"/>
      <protection/>
    </xf>
    <xf numFmtId="0" fontId="18" fillId="0" borderId="5" xfId="28" applyFont="1" applyFill="1" applyBorder="1" applyAlignment="1">
      <alignment horizontal="right" wrapText="1"/>
      <protection/>
    </xf>
    <xf numFmtId="0" fontId="14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5" fillId="0" borderId="0" xfId="32" applyFont="1" applyFill="1" applyAlignment="1">
      <alignment wrapText="1"/>
      <protection/>
    </xf>
    <xf numFmtId="0" fontId="14" fillId="0" borderId="0" xfId="32" applyFont="1" applyFill="1" applyAlignment="1">
      <alignment wrapText="1"/>
      <protection/>
    </xf>
    <xf numFmtId="0" fontId="15" fillId="0" borderId="0" xfId="0" applyNumberFormat="1" applyFont="1" applyFill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4" fillId="0" borderId="0" xfId="0" applyNumberFormat="1" applyFont="1" applyFill="1" applyBorder="1" applyAlignment="1">
      <alignment wrapText="1"/>
    </xf>
    <xf numFmtId="0" fontId="15" fillId="0" borderId="0" xfId="23" applyFont="1" applyFill="1" applyBorder="1" applyAlignment="1">
      <alignment wrapText="1"/>
      <protection/>
    </xf>
    <xf numFmtId="0" fontId="16" fillId="0" borderId="0" xfId="32" applyFont="1" applyFill="1" applyBorder="1" applyAlignment="1">
      <alignment wrapText="1"/>
      <protection/>
    </xf>
    <xf numFmtId="0" fontId="16" fillId="0" borderId="0" xfId="32" applyNumberFormat="1" applyFont="1" applyFill="1" applyAlignment="1">
      <alignment wrapText="1"/>
      <protection/>
    </xf>
    <xf numFmtId="0" fontId="22" fillId="0" borderId="4" xfId="43" applyFont="1" applyFill="1" applyBorder="1" applyAlignment="1">
      <alignment horizontal="left" wrapText="1"/>
      <protection/>
    </xf>
    <xf numFmtId="0" fontId="0" fillId="0" borderId="4" xfId="0" applyFill="1" applyBorder="1" applyAlignment="1">
      <alignment horizontal="left" wrapText="1"/>
    </xf>
    <xf numFmtId="0" fontId="0" fillId="0" borderId="4" xfId="0" applyBorder="1" applyAlignment="1">
      <alignment wrapText="1"/>
    </xf>
    <xf numFmtId="0" fontId="15" fillId="0" borderId="0" xfId="32" applyFont="1" applyFill="1" applyBorder="1" applyAlignment="1">
      <alignment wrapText="1"/>
      <protection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14" fillId="0" borderId="0" xfId="32" applyFont="1" applyFill="1" applyBorder="1" applyAlignment="1">
      <alignment/>
      <protection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Hed Side" xfId="23"/>
    <cellStyle name="Hed Side bold" xfId="24"/>
    <cellStyle name="Hed Side Indent" xfId="25"/>
    <cellStyle name="Hed Side Regular" xfId="26"/>
    <cellStyle name="Hed Side_1-1A-Regular" xfId="27"/>
    <cellStyle name="Hed Top" xfId="28"/>
    <cellStyle name="Percent" xfId="29"/>
    <cellStyle name="Source Hed" xfId="30"/>
    <cellStyle name="Source Superscript" xfId="31"/>
    <cellStyle name="Source Text" xfId="32"/>
    <cellStyle name="State" xfId="33"/>
    <cellStyle name="Superscript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SheetLayoutView="85" workbookViewId="0" topLeftCell="A1">
      <selection activeCell="A1" sqref="A1:U1"/>
    </sheetView>
  </sheetViews>
  <sheetFormatPr defaultColWidth="9.140625" defaultRowHeight="12.75"/>
  <cols>
    <col min="1" max="1" width="31.00390625" style="2" customWidth="1"/>
    <col min="2" max="14" width="7.00390625" style="2" customWidth="1"/>
    <col min="15" max="16" width="7.00390625" style="8" customWidth="1"/>
    <col min="17" max="17" width="8.7109375" style="2" customWidth="1"/>
    <col min="18" max="18" width="8.57421875" style="2" customWidth="1"/>
    <col min="19" max="21" width="7.00390625" style="2" customWidth="1"/>
    <col min="22" max="16384" width="9.140625" style="2" customWidth="1"/>
  </cols>
  <sheetData>
    <row r="1" spans="1:21" ht="21" customHeight="1" thickBot="1">
      <c r="A1" s="43" t="s">
        <v>48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</row>
    <row r="2" spans="1:21" ht="16.5">
      <c r="A2" s="31"/>
      <c r="B2" s="30">
        <v>1975</v>
      </c>
      <c r="C2" s="30">
        <v>1980</v>
      </c>
      <c r="D2" s="30">
        <v>1985</v>
      </c>
      <c r="E2" s="30">
        <v>1990</v>
      </c>
      <c r="F2" s="30">
        <v>1991</v>
      </c>
      <c r="G2" s="30">
        <v>1992</v>
      </c>
      <c r="H2" s="30">
        <v>1993</v>
      </c>
      <c r="I2" s="30">
        <v>1994</v>
      </c>
      <c r="J2" s="27">
        <v>1995</v>
      </c>
      <c r="K2" s="27">
        <v>1996</v>
      </c>
      <c r="L2" s="27">
        <v>1997</v>
      </c>
      <c r="M2" s="27">
        <v>1998</v>
      </c>
      <c r="N2" s="27">
        <v>1999</v>
      </c>
      <c r="O2" s="27">
        <v>2000</v>
      </c>
      <c r="P2" s="27">
        <v>2001</v>
      </c>
      <c r="Q2" s="27">
        <v>2002</v>
      </c>
      <c r="R2" s="27">
        <v>2003</v>
      </c>
      <c r="S2" s="27">
        <v>2004</v>
      </c>
      <c r="T2" s="27">
        <v>2005</v>
      </c>
      <c r="U2" s="27">
        <v>2006</v>
      </c>
    </row>
    <row r="3" spans="1:21" ht="33" customHeight="1">
      <c r="A3" s="29" t="s">
        <v>40</v>
      </c>
      <c r="B3" s="24">
        <v>12646</v>
      </c>
      <c r="C3" s="24">
        <v>20262</v>
      </c>
      <c r="D3" s="24">
        <v>24156</v>
      </c>
      <c r="E3" s="24">
        <v>36414</v>
      </c>
      <c r="F3" s="24">
        <v>35464</v>
      </c>
      <c r="G3" s="24">
        <v>38927</v>
      </c>
      <c r="H3" s="24">
        <v>41558</v>
      </c>
      <c r="I3" s="24">
        <v>43818</v>
      </c>
      <c r="J3" s="25">
        <v>46910</v>
      </c>
      <c r="K3" s="25">
        <v>49853</v>
      </c>
      <c r="L3" s="25">
        <v>54315</v>
      </c>
      <c r="M3" s="26">
        <v>56181</v>
      </c>
      <c r="N3" s="25">
        <v>57785</v>
      </c>
      <c r="O3" s="26">
        <v>62217</v>
      </c>
      <c r="P3" s="26">
        <v>56700</v>
      </c>
      <c r="Q3" s="26">
        <v>53864.6</v>
      </c>
      <c r="R3" s="26">
        <v>53951.798</v>
      </c>
      <c r="S3" s="26">
        <v>59582.068</v>
      </c>
      <c r="T3" s="26">
        <v>60698.988</v>
      </c>
      <c r="U3" s="26">
        <v>62951.342</v>
      </c>
    </row>
    <row r="4" spans="1:21" ht="16.5">
      <c r="A4" s="7" t="s">
        <v>41</v>
      </c>
      <c r="B4" s="5">
        <v>6502</v>
      </c>
      <c r="C4" s="5">
        <v>10031</v>
      </c>
      <c r="D4" s="5">
        <v>11798</v>
      </c>
      <c r="E4" s="5">
        <v>19145</v>
      </c>
      <c r="F4" s="5">
        <v>18910</v>
      </c>
      <c r="G4" s="5">
        <v>20537</v>
      </c>
      <c r="H4" s="5">
        <v>21940</v>
      </c>
      <c r="I4" s="5">
        <v>23291</v>
      </c>
      <c r="J4" s="6">
        <v>24582</v>
      </c>
      <c r="K4" s="6">
        <v>25148</v>
      </c>
      <c r="L4" s="6">
        <v>26744</v>
      </c>
      <c r="M4" s="8">
        <v>27390</v>
      </c>
      <c r="N4" s="6">
        <v>27462</v>
      </c>
      <c r="O4" s="8">
        <v>29837</v>
      </c>
      <c r="P4" s="8">
        <v>27985</v>
      </c>
      <c r="Q4" s="8">
        <v>26952.5</v>
      </c>
      <c r="R4" s="8">
        <v>26556.525</v>
      </c>
      <c r="S4" s="8">
        <v>29991.503</v>
      </c>
      <c r="T4" s="8">
        <v>31657.478</v>
      </c>
      <c r="U4" s="8">
        <f>0.52*U3</f>
        <v>32734.69784</v>
      </c>
    </row>
    <row r="5" spans="1:21" ht="16.5">
      <c r="A5" s="7" t="s">
        <v>42</v>
      </c>
      <c r="B5" s="5">
        <v>6144</v>
      </c>
      <c r="C5" s="5">
        <v>10231</v>
      </c>
      <c r="D5" s="5">
        <v>12357</v>
      </c>
      <c r="E5" s="5">
        <v>17269</v>
      </c>
      <c r="F5" s="5">
        <v>16554</v>
      </c>
      <c r="G5" s="5">
        <v>18390</v>
      </c>
      <c r="H5" s="5">
        <v>19618</v>
      </c>
      <c r="I5" s="5">
        <v>20527</v>
      </c>
      <c r="J5" s="6">
        <v>22328</v>
      </c>
      <c r="K5" s="6">
        <v>24704</v>
      </c>
      <c r="L5" s="6">
        <v>27571</v>
      </c>
      <c r="M5" s="12">
        <v>28791</v>
      </c>
      <c r="N5" s="12">
        <v>30324</v>
      </c>
      <c r="O5" s="12">
        <v>32380</v>
      </c>
      <c r="P5" s="12">
        <v>28715</v>
      </c>
      <c r="Q5" s="12">
        <v>26912</v>
      </c>
      <c r="R5" s="12">
        <v>27395.273</v>
      </c>
      <c r="S5" s="12">
        <v>29590.565</v>
      </c>
      <c r="T5" s="12">
        <v>29041.51</v>
      </c>
      <c r="U5" s="12">
        <f>0.48*U3</f>
        <v>30216.644159999996</v>
      </c>
    </row>
    <row r="6" spans="1:21" ht="18">
      <c r="A6" s="2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6.5">
      <c r="A7" s="7" t="s">
        <v>1</v>
      </c>
      <c r="B7" s="5">
        <v>106</v>
      </c>
      <c r="C7" s="5">
        <v>227</v>
      </c>
      <c r="D7" s="5">
        <v>277</v>
      </c>
      <c r="E7" s="5">
        <v>495</v>
      </c>
      <c r="F7" s="5">
        <v>561</v>
      </c>
      <c r="G7" s="5">
        <v>598</v>
      </c>
      <c r="H7" s="5">
        <v>591</v>
      </c>
      <c r="I7" s="5">
        <v>551</v>
      </c>
      <c r="J7" s="6">
        <v>581</v>
      </c>
      <c r="K7" s="6">
        <v>622</v>
      </c>
      <c r="L7" s="6">
        <v>618</v>
      </c>
      <c r="M7" s="8">
        <v>613</v>
      </c>
      <c r="N7" s="8">
        <v>670</v>
      </c>
      <c r="O7" s="8">
        <v>812</v>
      </c>
      <c r="P7" s="8">
        <v>739</v>
      </c>
      <c r="Q7" s="8">
        <v>724.4</v>
      </c>
      <c r="R7" s="13">
        <v>674.378</v>
      </c>
      <c r="S7" s="13">
        <v>757.721</v>
      </c>
      <c r="T7" s="13">
        <v>788.536</v>
      </c>
      <c r="U7" s="13">
        <v>808.478</v>
      </c>
    </row>
    <row r="8" spans="1:21" ht="16.5">
      <c r="A8" s="7" t="s">
        <v>2</v>
      </c>
      <c r="B8" s="5">
        <v>758</v>
      </c>
      <c r="C8" s="5">
        <v>1123</v>
      </c>
      <c r="D8" s="5">
        <v>1503</v>
      </c>
      <c r="E8" s="5">
        <v>1679</v>
      </c>
      <c r="F8" s="5">
        <v>1436</v>
      </c>
      <c r="G8" s="5">
        <v>1341</v>
      </c>
      <c r="H8" s="5">
        <v>1370</v>
      </c>
      <c r="I8" s="5">
        <v>1424</v>
      </c>
      <c r="J8" s="6">
        <v>1433</v>
      </c>
      <c r="K8" s="6">
        <v>1487</v>
      </c>
      <c r="L8" s="6">
        <v>1530</v>
      </c>
      <c r="M8" s="8">
        <v>1396</v>
      </c>
      <c r="N8" s="8">
        <v>1337</v>
      </c>
      <c r="O8" s="8">
        <v>1471</v>
      </c>
      <c r="P8" s="8">
        <v>1458</v>
      </c>
      <c r="Q8" s="8">
        <v>1430.1</v>
      </c>
      <c r="R8" s="8">
        <f>1490577/1000</f>
        <v>1490.577</v>
      </c>
      <c r="S8" s="8">
        <v>1499.775</v>
      </c>
      <c r="T8" s="8">
        <v>1554.458</v>
      </c>
      <c r="U8" s="8">
        <v>1509.188</v>
      </c>
    </row>
    <row r="9" spans="1:21" ht="16.5">
      <c r="A9" s="7" t="s">
        <v>3</v>
      </c>
      <c r="B9" s="5">
        <v>76</v>
      </c>
      <c r="C9" s="5">
        <v>135</v>
      </c>
      <c r="D9" s="5">
        <v>216</v>
      </c>
      <c r="E9" s="5">
        <v>228</v>
      </c>
      <c r="F9" s="5">
        <v>197</v>
      </c>
      <c r="G9" s="5">
        <v>191</v>
      </c>
      <c r="H9" s="5">
        <v>208</v>
      </c>
      <c r="I9" s="5">
        <v>196</v>
      </c>
      <c r="J9" s="6">
        <v>222</v>
      </c>
      <c r="K9" s="6">
        <v>212</v>
      </c>
      <c r="L9" s="6">
        <v>203</v>
      </c>
      <c r="M9" s="8">
        <v>195</v>
      </c>
      <c r="N9" s="8">
        <v>197</v>
      </c>
      <c r="O9" s="8">
        <v>208</v>
      </c>
      <c r="P9" s="8">
        <v>191</v>
      </c>
      <c r="Q9" s="8">
        <v>205.6</v>
      </c>
      <c r="R9" s="8">
        <f>217613/1000</f>
        <v>217.613</v>
      </c>
      <c r="S9" s="8">
        <v>228.719</v>
      </c>
      <c r="T9" s="8">
        <v>205.064</v>
      </c>
      <c r="U9" s="8">
        <v>230.182</v>
      </c>
    </row>
    <row r="10" spans="1:21" ht="16.5">
      <c r="A10" s="7" t="s">
        <v>4</v>
      </c>
      <c r="B10" s="5">
        <v>144</v>
      </c>
      <c r="C10" s="5">
        <v>242</v>
      </c>
      <c r="D10" s="5">
        <v>281</v>
      </c>
      <c r="E10" s="5">
        <v>417</v>
      </c>
      <c r="F10" s="5">
        <v>366</v>
      </c>
      <c r="G10" s="5">
        <v>357</v>
      </c>
      <c r="H10" s="5">
        <v>408</v>
      </c>
      <c r="I10" s="5">
        <v>377</v>
      </c>
      <c r="J10" s="6">
        <v>379</v>
      </c>
      <c r="K10" s="6">
        <v>407</v>
      </c>
      <c r="L10" s="6">
        <v>589</v>
      </c>
      <c r="M10" s="8">
        <v>715</v>
      </c>
      <c r="N10" s="8">
        <v>730</v>
      </c>
      <c r="O10" s="8">
        <v>778</v>
      </c>
      <c r="P10" s="8">
        <v>598</v>
      </c>
      <c r="Q10" s="8">
        <v>329.5</v>
      </c>
      <c r="R10" s="8">
        <f>305011/1000</f>
        <v>305.011</v>
      </c>
      <c r="S10" s="8">
        <v>374.567</v>
      </c>
      <c r="T10" s="8">
        <v>382.178</v>
      </c>
      <c r="U10" s="8">
        <v>364.072</v>
      </c>
    </row>
    <row r="11" spans="1:21" ht="16.5">
      <c r="A11" s="7" t="s">
        <v>5</v>
      </c>
      <c r="B11" s="5">
        <v>398</v>
      </c>
      <c r="C11" s="5">
        <v>497</v>
      </c>
      <c r="D11" s="5">
        <v>434</v>
      </c>
      <c r="E11" s="5">
        <v>487</v>
      </c>
      <c r="F11" s="5">
        <v>430</v>
      </c>
      <c r="G11" s="5">
        <v>405</v>
      </c>
      <c r="H11" s="5">
        <v>436</v>
      </c>
      <c r="I11" s="5">
        <v>447</v>
      </c>
      <c r="J11" s="6">
        <v>426</v>
      </c>
      <c r="K11" s="6">
        <v>363</v>
      </c>
      <c r="L11" s="6">
        <v>425</v>
      </c>
      <c r="M11" s="8">
        <v>407</v>
      </c>
      <c r="N11" s="8">
        <v>384</v>
      </c>
      <c r="O11" s="8">
        <v>374</v>
      </c>
      <c r="P11" s="8">
        <v>334</v>
      </c>
      <c r="Q11" s="8">
        <v>311.9</v>
      </c>
      <c r="R11" s="8">
        <f>310033/1000</f>
        <v>310.033</v>
      </c>
      <c r="S11" s="8">
        <v>311.179</v>
      </c>
      <c r="T11" s="8">
        <v>322.831</v>
      </c>
      <c r="U11" s="8">
        <v>358.208</v>
      </c>
    </row>
    <row r="12" spans="1:21" ht="16.5">
      <c r="A12" s="7" t="s">
        <v>6</v>
      </c>
      <c r="B12" s="5">
        <v>212</v>
      </c>
      <c r="C12" s="5">
        <v>300</v>
      </c>
      <c r="D12" s="5">
        <v>352</v>
      </c>
      <c r="E12" s="5">
        <v>584</v>
      </c>
      <c r="F12" s="5">
        <v>635</v>
      </c>
      <c r="G12" s="5">
        <v>645</v>
      </c>
      <c r="H12" s="5">
        <v>711</v>
      </c>
      <c r="I12" s="5">
        <v>878</v>
      </c>
      <c r="J12" s="6">
        <v>1112</v>
      </c>
      <c r="K12" s="6">
        <v>1176</v>
      </c>
      <c r="L12" s="6">
        <v>1388</v>
      </c>
      <c r="M12" s="8">
        <v>1377</v>
      </c>
      <c r="N12" s="8">
        <v>1154</v>
      </c>
      <c r="O12" s="8">
        <v>1280</v>
      </c>
      <c r="P12" s="8">
        <v>1094</v>
      </c>
      <c r="Q12" s="8">
        <v>976.6</v>
      </c>
      <c r="R12" s="8">
        <f>948866/1000</f>
        <v>948.866</v>
      </c>
      <c r="S12" s="8">
        <v>1009.979</v>
      </c>
      <c r="T12" s="8">
        <v>1086.604</v>
      </c>
      <c r="U12" s="8">
        <v>1154.253</v>
      </c>
    </row>
    <row r="13" spans="1:21" ht="18">
      <c r="A13" s="7" t="s">
        <v>46</v>
      </c>
      <c r="B13" s="5" t="s">
        <v>7</v>
      </c>
      <c r="C13" s="5" t="s">
        <v>7</v>
      </c>
      <c r="D13" s="5" t="s">
        <v>7</v>
      </c>
      <c r="E13" s="5">
        <v>6870</v>
      </c>
      <c r="F13" s="5">
        <v>6263</v>
      </c>
      <c r="G13" s="5">
        <v>6546</v>
      </c>
      <c r="H13" s="5">
        <v>6843</v>
      </c>
      <c r="I13" s="5">
        <v>6812</v>
      </c>
      <c r="J13" s="6">
        <v>7417</v>
      </c>
      <c r="K13" s="6">
        <v>8501</v>
      </c>
      <c r="L13" s="6">
        <v>8895</v>
      </c>
      <c r="M13" s="13">
        <v>9613</v>
      </c>
      <c r="N13" s="13">
        <v>9675.543</v>
      </c>
      <c r="O13" s="13">
        <v>10235.592</v>
      </c>
      <c r="P13" s="13">
        <v>9165.703</v>
      </c>
      <c r="Q13" s="13">
        <v>8686.107</v>
      </c>
      <c r="R13" s="13">
        <v>8380.023</v>
      </c>
      <c r="S13" s="13">
        <v>9188.545</v>
      </c>
      <c r="T13" s="13">
        <v>9785.126</v>
      </c>
      <c r="U13" s="13" t="s">
        <v>51</v>
      </c>
    </row>
    <row r="14" spans="1:21" ht="16.5">
      <c r="A14" s="7" t="s">
        <v>8</v>
      </c>
      <c r="B14" s="5">
        <v>50</v>
      </c>
      <c r="C14" s="5">
        <v>113</v>
      </c>
      <c r="D14" s="5">
        <v>206</v>
      </c>
      <c r="E14" s="5">
        <v>325</v>
      </c>
      <c r="F14" s="5">
        <v>404</v>
      </c>
      <c r="G14" s="5">
        <v>447</v>
      </c>
      <c r="H14" s="5">
        <v>606</v>
      </c>
      <c r="I14" s="5">
        <v>830</v>
      </c>
      <c r="J14" s="6">
        <v>972</v>
      </c>
      <c r="K14" s="6">
        <v>1017</v>
      </c>
      <c r="L14" s="6">
        <v>1068</v>
      </c>
      <c r="M14" s="8">
        <v>1080</v>
      </c>
      <c r="N14" s="8">
        <v>1170</v>
      </c>
      <c r="O14" s="8">
        <v>1186</v>
      </c>
      <c r="P14" s="8">
        <v>1092</v>
      </c>
      <c r="Q14" s="8">
        <v>1023.744</v>
      </c>
      <c r="R14" s="8">
        <f>845702/1000</f>
        <v>845.702</v>
      </c>
      <c r="S14" s="8">
        <v>985.857</v>
      </c>
      <c r="T14" s="8">
        <v>1084.793</v>
      </c>
      <c r="U14" s="8">
        <v>1141.271</v>
      </c>
    </row>
    <row r="15" spans="1:21" ht="16.5">
      <c r="A15" s="7" t="s">
        <v>9</v>
      </c>
      <c r="B15" s="5">
        <v>173</v>
      </c>
      <c r="C15" s="5">
        <v>315</v>
      </c>
      <c r="D15" s="5">
        <v>279</v>
      </c>
      <c r="E15" s="5">
        <v>286</v>
      </c>
      <c r="F15" s="5">
        <v>305</v>
      </c>
      <c r="G15" s="5">
        <v>343</v>
      </c>
      <c r="H15" s="5">
        <v>389</v>
      </c>
      <c r="I15" s="5">
        <v>443</v>
      </c>
      <c r="J15" s="6">
        <v>481</v>
      </c>
      <c r="K15" s="6">
        <v>499</v>
      </c>
      <c r="L15" s="6">
        <v>586</v>
      </c>
      <c r="M15" s="8">
        <v>606</v>
      </c>
      <c r="N15" s="8">
        <v>649</v>
      </c>
      <c r="O15" s="8">
        <v>674</v>
      </c>
      <c r="P15" s="8">
        <v>683</v>
      </c>
      <c r="Q15" s="8">
        <v>589.6</v>
      </c>
      <c r="R15" s="8">
        <f>617726/1000</f>
        <v>617.726</v>
      </c>
      <c r="S15" s="8">
        <v>658.162</v>
      </c>
      <c r="T15" s="8">
        <v>593.936</v>
      </c>
      <c r="U15" s="8">
        <v>787.101</v>
      </c>
    </row>
    <row r="16" spans="1:21" ht="16.5">
      <c r="A16" s="7" t="s">
        <v>10</v>
      </c>
      <c r="B16" s="5">
        <v>222</v>
      </c>
      <c r="C16" s="5">
        <v>267</v>
      </c>
      <c r="D16" s="5">
        <v>241</v>
      </c>
      <c r="E16" s="5">
        <v>313</v>
      </c>
      <c r="F16" s="5">
        <v>279</v>
      </c>
      <c r="G16" s="5">
        <v>295</v>
      </c>
      <c r="H16" s="5">
        <v>285</v>
      </c>
      <c r="I16" s="5">
        <v>267</v>
      </c>
      <c r="J16" s="6">
        <v>221</v>
      </c>
      <c r="K16" s="6">
        <v>236</v>
      </c>
      <c r="L16" s="6">
        <v>252</v>
      </c>
      <c r="M16" s="8">
        <v>225</v>
      </c>
      <c r="N16" s="8">
        <v>223</v>
      </c>
      <c r="O16" s="8">
        <v>232</v>
      </c>
      <c r="P16" s="8">
        <v>240</v>
      </c>
      <c r="Q16" s="8">
        <v>309.2</v>
      </c>
      <c r="R16" s="8">
        <f>314091/1000</f>
        <v>314.091</v>
      </c>
      <c r="S16" s="8">
        <v>314.454</v>
      </c>
      <c r="T16" s="8">
        <v>277.944</v>
      </c>
      <c r="U16" s="8">
        <v>349.631</v>
      </c>
    </row>
    <row r="17" spans="1:21" ht="16.5">
      <c r="A17" s="7" t="s">
        <v>11</v>
      </c>
      <c r="B17" s="5">
        <v>336</v>
      </c>
      <c r="C17" s="5">
        <v>468</v>
      </c>
      <c r="D17" s="5">
        <v>606</v>
      </c>
      <c r="E17" s="5">
        <v>948</v>
      </c>
      <c r="F17" s="5">
        <v>849</v>
      </c>
      <c r="G17" s="5">
        <v>951</v>
      </c>
      <c r="H17" s="5">
        <v>1027</v>
      </c>
      <c r="I17" s="5">
        <v>1070</v>
      </c>
      <c r="J17" s="6">
        <v>1136</v>
      </c>
      <c r="K17" s="6">
        <v>1168</v>
      </c>
      <c r="L17" s="6">
        <v>1168</v>
      </c>
      <c r="M17" s="8">
        <v>1251</v>
      </c>
      <c r="N17" s="8">
        <v>1368</v>
      </c>
      <c r="O17" s="8">
        <v>1498</v>
      </c>
      <c r="P17" s="8">
        <v>1430</v>
      </c>
      <c r="Q17" s="8">
        <v>1408.8</v>
      </c>
      <c r="R17" s="8">
        <f>1592637/1000</f>
        <v>1592.637</v>
      </c>
      <c r="S17" s="8">
        <v>1745.179</v>
      </c>
      <c r="T17" s="8">
        <v>1804.768</v>
      </c>
      <c r="U17" s="8">
        <v>1961.153</v>
      </c>
    </row>
    <row r="18" spans="1:21" ht="16.5">
      <c r="A18" s="7" t="s">
        <v>12</v>
      </c>
      <c r="B18" s="5">
        <v>512</v>
      </c>
      <c r="C18" s="5">
        <v>689</v>
      </c>
      <c r="D18" s="5">
        <v>955</v>
      </c>
      <c r="E18" s="5">
        <v>1777</v>
      </c>
      <c r="F18" s="5">
        <v>1600</v>
      </c>
      <c r="G18" s="5">
        <v>1926</v>
      </c>
      <c r="H18" s="5">
        <v>1877</v>
      </c>
      <c r="I18" s="5">
        <v>2017</v>
      </c>
      <c r="J18" s="6">
        <v>2045</v>
      </c>
      <c r="K18" s="6">
        <v>2178</v>
      </c>
      <c r="L18" s="6">
        <v>2323</v>
      </c>
      <c r="M18" s="8">
        <v>2523</v>
      </c>
      <c r="N18" s="8">
        <v>2591</v>
      </c>
      <c r="O18" s="8">
        <v>3147</v>
      </c>
      <c r="P18" s="8">
        <v>3023</v>
      </c>
      <c r="Q18" s="8">
        <v>2879.2</v>
      </c>
      <c r="R18" s="8">
        <f>2734943/1000</f>
        <v>2734.943</v>
      </c>
      <c r="S18" s="8">
        <v>2965.215</v>
      </c>
      <c r="T18" s="8">
        <v>2970.131</v>
      </c>
      <c r="U18" s="8">
        <v>2940.569</v>
      </c>
    </row>
    <row r="19" spans="1:21" ht="16.5">
      <c r="A19" s="7" t="s">
        <v>13</v>
      </c>
      <c r="B19" s="5">
        <v>622</v>
      </c>
      <c r="C19" s="5">
        <v>1175</v>
      </c>
      <c r="D19" s="5">
        <v>1582</v>
      </c>
      <c r="E19" s="5">
        <v>2466</v>
      </c>
      <c r="F19" s="5">
        <v>2444</v>
      </c>
      <c r="G19" s="5">
        <v>2797</v>
      </c>
      <c r="H19" s="5">
        <v>2922</v>
      </c>
      <c r="I19" s="5">
        <v>2883</v>
      </c>
      <c r="J19" s="6">
        <v>3125</v>
      </c>
      <c r="K19" s="6">
        <v>3173</v>
      </c>
      <c r="L19" s="6">
        <v>3545</v>
      </c>
      <c r="M19" s="8">
        <v>3558</v>
      </c>
      <c r="N19" s="8">
        <v>3491</v>
      </c>
      <c r="O19" s="8">
        <v>3886</v>
      </c>
      <c r="P19" s="8">
        <v>3519</v>
      </c>
      <c r="Q19" s="8">
        <v>3482.8</v>
      </c>
      <c r="R19" s="8">
        <f>3672766/1000</f>
        <v>3672.766</v>
      </c>
      <c r="S19" s="8">
        <v>3954.696</v>
      </c>
      <c r="T19" s="8">
        <v>4176.655</v>
      </c>
      <c r="U19" s="8">
        <v>4251.549</v>
      </c>
    </row>
    <row r="20" spans="1:21" ht="16.5">
      <c r="A20" s="7" t="s">
        <v>14</v>
      </c>
      <c r="B20" s="5">
        <v>25</v>
      </c>
      <c r="C20" s="5">
        <v>121</v>
      </c>
      <c r="D20" s="5">
        <v>173</v>
      </c>
      <c r="E20" s="5">
        <v>273</v>
      </c>
      <c r="F20" s="5">
        <v>256</v>
      </c>
      <c r="G20" s="5">
        <v>229</v>
      </c>
      <c r="H20" s="5">
        <v>185</v>
      </c>
      <c r="I20" s="5">
        <v>294</v>
      </c>
      <c r="J20" s="6">
        <v>314</v>
      </c>
      <c r="K20" s="6">
        <v>323</v>
      </c>
      <c r="L20" s="6">
        <v>328</v>
      </c>
      <c r="M20" s="8">
        <v>370</v>
      </c>
      <c r="N20" s="8">
        <v>335</v>
      </c>
      <c r="O20" s="8">
        <v>343</v>
      </c>
      <c r="P20" s="8">
        <v>317</v>
      </c>
      <c r="Q20" s="8">
        <v>290.5</v>
      </c>
      <c r="R20" s="8">
        <f>286855/1000</f>
        <v>286.855</v>
      </c>
      <c r="S20" s="8">
        <v>283.622</v>
      </c>
      <c r="T20" s="8">
        <v>170.962</v>
      </c>
      <c r="U20" s="8">
        <v>302.644</v>
      </c>
    </row>
    <row r="21" spans="1:21" ht="16.5">
      <c r="A21" s="7" t="s">
        <v>15</v>
      </c>
      <c r="B21" s="5">
        <v>121</v>
      </c>
      <c r="C21" s="5">
        <v>208</v>
      </c>
      <c r="D21" s="5">
        <v>187</v>
      </c>
      <c r="E21" s="5">
        <v>132</v>
      </c>
      <c r="F21" s="5">
        <v>83</v>
      </c>
      <c r="G21" s="5">
        <v>146</v>
      </c>
      <c r="H21" s="5">
        <v>165</v>
      </c>
      <c r="I21" s="5">
        <v>201</v>
      </c>
      <c r="J21" s="6">
        <v>220</v>
      </c>
      <c r="K21" s="6">
        <v>235</v>
      </c>
      <c r="L21" s="6">
        <v>186</v>
      </c>
      <c r="M21" s="8">
        <v>192</v>
      </c>
      <c r="N21" s="8">
        <v>191</v>
      </c>
      <c r="O21" s="8">
        <v>195</v>
      </c>
      <c r="P21" s="8">
        <v>135</v>
      </c>
      <c r="Q21" s="8">
        <v>108.3</v>
      </c>
      <c r="R21" s="8">
        <f>100966/1000</f>
        <v>100.966</v>
      </c>
      <c r="S21" s="8">
        <v>129.218</v>
      </c>
      <c r="T21" s="8">
        <v>129.161</v>
      </c>
      <c r="U21" s="8">
        <v>163.369</v>
      </c>
    </row>
    <row r="22" spans="1:21" ht="16.5">
      <c r="A22" s="7" t="s">
        <v>16</v>
      </c>
      <c r="B22" s="5">
        <v>91</v>
      </c>
      <c r="C22" s="5">
        <v>133</v>
      </c>
      <c r="D22" s="5">
        <v>192</v>
      </c>
      <c r="E22" s="5">
        <v>233</v>
      </c>
      <c r="F22" s="5">
        <v>217</v>
      </c>
      <c r="G22" s="5">
        <v>154</v>
      </c>
      <c r="H22" s="5">
        <v>200</v>
      </c>
      <c r="I22" s="5">
        <v>137</v>
      </c>
      <c r="J22" s="6">
        <v>314</v>
      </c>
      <c r="K22" s="6">
        <v>303</v>
      </c>
      <c r="L22" s="6">
        <v>289</v>
      </c>
      <c r="M22" s="8">
        <v>293</v>
      </c>
      <c r="N22" s="8">
        <v>327</v>
      </c>
      <c r="O22" s="8">
        <v>303</v>
      </c>
      <c r="P22" s="8">
        <v>317</v>
      </c>
      <c r="Q22" s="8">
        <v>337.8</v>
      </c>
      <c r="R22" s="8">
        <f>353043/1000</f>
        <v>353.043</v>
      </c>
      <c r="S22" s="8">
        <v>312.315</v>
      </c>
      <c r="T22" s="8">
        <v>247.493</v>
      </c>
      <c r="U22" s="8">
        <v>302.398</v>
      </c>
    </row>
    <row r="23" spans="1:21" ht="16.5">
      <c r="A23" s="7" t="s">
        <v>17</v>
      </c>
      <c r="B23" s="5">
        <v>98</v>
      </c>
      <c r="C23" s="5">
        <v>228</v>
      </c>
      <c r="D23" s="5">
        <v>270</v>
      </c>
      <c r="E23" s="5">
        <v>356</v>
      </c>
      <c r="F23" s="5">
        <v>397</v>
      </c>
      <c r="G23" s="5">
        <v>437</v>
      </c>
      <c r="H23" s="5">
        <v>511</v>
      </c>
      <c r="I23" s="5">
        <v>558</v>
      </c>
      <c r="J23" s="6">
        <v>658</v>
      </c>
      <c r="K23" s="6">
        <v>668</v>
      </c>
      <c r="L23" s="6">
        <v>589</v>
      </c>
      <c r="M23" s="8">
        <v>592</v>
      </c>
      <c r="N23" s="8">
        <v>650</v>
      </c>
      <c r="O23" s="8">
        <v>731</v>
      </c>
      <c r="P23" s="8">
        <v>735</v>
      </c>
      <c r="Q23" s="8">
        <v>697.2</v>
      </c>
      <c r="R23" s="8">
        <f>519287/1000</f>
        <v>519.287</v>
      </c>
      <c r="S23" s="8">
        <v>796.338</v>
      </c>
      <c r="T23" s="8">
        <v>893.409</v>
      </c>
      <c r="U23" s="8">
        <v>1001.635</v>
      </c>
    </row>
    <row r="24" spans="1:21" ht="16.5">
      <c r="A24" s="7" t="s">
        <v>18</v>
      </c>
      <c r="B24" s="5">
        <v>220</v>
      </c>
      <c r="C24" s="5">
        <v>220</v>
      </c>
      <c r="D24" s="5">
        <v>274</v>
      </c>
      <c r="E24" s="5">
        <v>448</v>
      </c>
      <c r="F24" s="5">
        <v>418</v>
      </c>
      <c r="G24" s="5">
        <v>569</v>
      </c>
      <c r="H24" s="5">
        <v>582</v>
      </c>
      <c r="I24" s="5">
        <v>660</v>
      </c>
      <c r="J24" s="6">
        <v>642</v>
      </c>
      <c r="K24" s="6">
        <v>721</v>
      </c>
      <c r="L24" s="6">
        <v>716</v>
      </c>
      <c r="M24" s="8">
        <v>775</v>
      </c>
      <c r="N24" s="8">
        <v>950</v>
      </c>
      <c r="O24" s="8">
        <v>1064</v>
      </c>
      <c r="P24" s="8">
        <v>992</v>
      </c>
      <c r="Q24" s="8">
        <v>847.5</v>
      </c>
      <c r="R24" s="8">
        <f>1025490/1000</f>
        <v>1025.49</v>
      </c>
      <c r="S24" s="8">
        <v>1105.392</v>
      </c>
      <c r="T24" s="8">
        <v>1242.835</v>
      </c>
      <c r="U24" s="8">
        <v>1319.013</v>
      </c>
    </row>
    <row r="25" spans="1:21" ht="16.5">
      <c r="A25" s="7" t="s">
        <v>19</v>
      </c>
      <c r="B25" s="5">
        <v>84</v>
      </c>
      <c r="C25" s="5">
        <v>189</v>
      </c>
      <c r="D25" s="5">
        <v>294</v>
      </c>
      <c r="E25" s="5">
        <v>204</v>
      </c>
      <c r="F25" s="5">
        <v>202</v>
      </c>
      <c r="G25" s="5">
        <v>231</v>
      </c>
      <c r="H25" s="5">
        <v>293</v>
      </c>
      <c r="I25" s="5">
        <v>332</v>
      </c>
      <c r="J25" s="6">
        <v>412</v>
      </c>
      <c r="K25" s="6">
        <v>483</v>
      </c>
      <c r="L25" s="6">
        <v>482</v>
      </c>
      <c r="M25" s="8">
        <v>502</v>
      </c>
      <c r="N25" s="8">
        <v>547</v>
      </c>
      <c r="O25" s="12">
        <v>577</v>
      </c>
      <c r="P25" s="12">
        <v>400</v>
      </c>
      <c r="Q25" s="12">
        <v>343.4</v>
      </c>
      <c r="R25" s="12">
        <f>355521/1000</f>
        <v>355.521</v>
      </c>
      <c r="S25" s="12">
        <v>449.315</v>
      </c>
      <c r="T25" s="12">
        <v>511.803</v>
      </c>
      <c r="U25" s="12">
        <v>576.283</v>
      </c>
    </row>
    <row r="26" spans="1:21" ht="16.5">
      <c r="A26" s="7" t="s">
        <v>20</v>
      </c>
      <c r="B26" s="5">
        <v>431</v>
      </c>
      <c r="C26" s="5">
        <v>537</v>
      </c>
      <c r="D26" s="5">
        <v>662</v>
      </c>
      <c r="E26" s="5">
        <v>792</v>
      </c>
      <c r="F26" s="5">
        <v>716</v>
      </c>
      <c r="G26" s="5">
        <v>885</v>
      </c>
      <c r="H26" s="5">
        <v>903</v>
      </c>
      <c r="I26" s="5">
        <v>953</v>
      </c>
      <c r="J26" s="6">
        <v>1007</v>
      </c>
      <c r="K26" s="6">
        <v>1047</v>
      </c>
      <c r="L26" s="6">
        <v>1097</v>
      </c>
      <c r="M26" s="12">
        <v>1078</v>
      </c>
      <c r="N26" s="12">
        <v>1171</v>
      </c>
      <c r="O26" s="12">
        <v>1511</v>
      </c>
      <c r="P26" s="12">
        <v>1269</v>
      </c>
      <c r="Q26" s="12">
        <v>1081.8</v>
      </c>
      <c r="R26" s="12">
        <f>982742/1000</f>
        <v>982.742</v>
      </c>
      <c r="S26" s="12">
        <v>1219.509</v>
      </c>
      <c r="T26" s="12">
        <v>1253.673</v>
      </c>
      <c r="U26" s="12">
        <v>1300.646</v>
      </c>
    </row>
    <row r="27" spans="1:21" ht="16.5">
      <c r="A27" s="7" t="s">
        <v>21</v>
      </c>
      <c r="B27" s="5">
        <v>457</v>
      </c>
      <c r="C27" s="5">
        <v>429</v>
      </c>
      <c r="D27" s="5">
        <v>707</v>
      </c>
      <c r="E27" s="5">
        <v>975</v>
      </c>
      <c r="F27" s="5">
        <v>907</v>
      </c>
      <c r="G27" s="5">
        <v>888</v>
      </c>
      <c r="H27" s="5">
        <v>982</v>
      </c>
      <c r="I27" s="5">
        <v>1040</v>
      </c>
      <c r="J27" s="6">
        <v>1124</v>
      </c>
      <c r="K27" s="6">
        <v>1136</v>
      </c>
      <c r="L27" s="6">
        <v>1162</v>
      </c>
      <c r="M27" s="8">
        <v>1219</v>
      </c>
      <c r="N27" s="8">
        <v>1209</v>
      </c>
      <c r="O27" s="8">
        <v>1248</v>
      </c>
      <c r="P27" s="8">
        <v>1226</v>
      </c>
      <c r="Q27" s="8">
        <v>1238</v>
      </c>
      <c r="R27" s="8">
        <f>1226154/1000</f>
        <v>1226.154</v>
      </c>
      <c r="S27" s="8">
        <v>1267.382</v>
      </c>
      <c r="T27" s="8">
        <v>1199.715</v>
      </c>
      <c r="U27" s="8">
        <v>1499.166</v>
      </c>
    </row>
    <row r="28" spans="1:21" ht="16.5">
      <c r="A28" s="7" t="s">
        <v>22</v>
      </c>
      <c r="B28" s="5">
        <v>1095</v>
      </c>
      <c r="C28" s="5">
        <v>1624</v>
      </c>
      <c r="D28" s="5">
        <v>2435</v>
      </c>
      <c r="E28" s="5">
        <v>4528</v>
      </c>
      <c r="F28" s="5">
        <v>4510</v>
      </c>
      <c r="G28" s="5">
        <v>4972</v>
      </c>
      <c r="H28" s="5">
        <v>4999</v>
      </c>
      <c r="I28" s="5">
        <v>5149</v>
      </c>
      <c r="J28" s="6">
        <v>5676</v>
      </c>
      <c r="K28" s="6">
        <v>6349</v>
      </c>
      <c r="L28" s="6">
        <v>6736</v>
      </c>
      <c r="M28" s="8">
        <v>6630</v>
      </c>
      <c r="N28" s="8">
        <v>6991</v>
      </c>
      <c r="O28" s="8">
        <v>6974</v>
      </c>
      <c r="P28" s="8">
        <v>5876</v>
      </c>
      <c r="Q28" s="8">
        <v>5666.4</v>
      </c>
      <c r="R28" s="8">
        <f>5261271/1000</f>
        <v>5261.271</v>
      </c>
      <c r="S28" s="8">
        <v>6070.858</v>
      </c>
      <c r="T28" s="8">
        <v>6263.096</v>
      </c>
      <c r="U28" s="8">
        <v>5769.115</v>
      </c>
    </row>
    <row r="29" spans="1:21" ht="16.5">
      <c r="A29" s="7" t="s">
        <v>23</v>
      </c>
      <c r="B29" s="5">
        <v>105</v>
      </c>
      <c r="C29" s="5">
        <v>234</v>
      </c>
      <c r="D29" s="5">
        <v>390</v>
      </c>
      <c r="E29" s="5">
        <v>826</v>
      </c>
      <c r="F29" s="5">
        <v>827</v>
      </c>
      <c r="G29" s="5">
        <v>971</v>
      </c>
      <c r="H29" s="5">
        <v>1070</v>
      </c>
      <c r="I29" s="5">
        <v>1166</v>
      </c>
      <c r="J29" s="6">
        <v>1335</v>
      </c>
      <c r="K29" s="6">
        <v>1514</v>
      </c>
      <c r="L29" s="6">
        <v>1625</v>
      </c>
      <c r="M29" s="8">
        <v>1184</v>
      </c>
      <c r="N29" s="8">
        <v>1240</v>
      </c>
      <c r="O29" s="8">
        <v>1470</v>
      </c>
      <c r="P29" s="8">
        <v>1262</v>
      </c>
      <c r="Q29" s="8">
        <v>1253.3</v>
      </c>
      <c r="R29" s="8">
        <f>1191618/1000</f>
        <v>1191.618</v>
      </c>
      <c r="S29" s="8">
        <v>1364.325</v>
      </c>
      <c r="T29" s="8">
        <v>1438.761</v>
      </c>
      <c r="U29" s="8">
        <v>1545.233</v>
      </c>
    </row>
    <row r="30" spans="1:21" ht="16.5">
      <c r="A30" s="7" t="s">
        <v>24</v>
      </c>
      <c r="B30" s="5">
        <v>1626</v>
      </c>
      <c r="C30" s="5">
        <v>2886</v>
      </c>
      <c r="D30" s="5">
        <v>2719</v>
      </c>
      <c r="E30" s="5">
        <v>4313</v>
      </c>
      <c r="F30" s="5">
        <v>4467</v>
      </c>
      <c r="G30" s="5">
        <v>4625</v>
      </c>
      <c r="H30" s="5">
        <v>4778</v>
      </c>
      <c r="I30" s="5">
        <v>5107</v>
      </c>
      <c r="J30" s="6">
        <v>4884</v>
      </c>
      <c r="K30" s="6">
        <v>5591</v>
      </c>
      <c r="L30" s="6">
        <v>6124</v>
      </c>
      <c r="M30" s="8">
        <v>6318</v>
      </c>
      <c r="N30" s="8">
        <v>6576</v>
      </c>
      <c r="O30" s="8">
        <v>6999</v>
      </c>
      <c r="P30" s="8">
        <v>6591</v>
      </c>
      <c r="Q30" s="8">
        <v>6349</v>
      </c>
      <c r="R30" s="8">
        <f>6752623/1000</f>
        <v>6752.623</v>
      </c>
      <c r="S30" s="8">
        <v>7603.792</v>
      </c>
      <c r="T30" s="8">
        <v>8074.862</v>
      </c>
      <c r="U30" s="8">
        <v>8470.759</v>
      </c>
    </row>
    <row r="31" spans="1:21" ht="16.5">
      <c r="A31" s="7" t="s">
        <v>25</v>
      </c>
      <c r="B31" s="5">
        <v>312</v>
      </c>
      <c r="C31" s="5">
        <v>427</v>
      </c>
      <c r="D31" s="5">
        <v>583</v>
      </c>
      <c r="E31" s="5">
        <v>837</v>
      </c>
      <c r="F31" s="5">
        <v>892</v>
      </c>
      <c r="G31" s="5">
        <v>1039</v>
      </c>
      <c r="H31" s="5">
        <v>1297</v>
      </c>
      <c r="I31" s="5">
        <v>1427</v>
      </c>
      <c r="J31" s="6">
        <v>1580</v>
      </c>
      <c r="K31" s="6">
        <v>1774</v>
      </c>
      <c r="L31" s="6">
        <v>2074</v>
      </c>
      <c r="M31" s="8">
        <v>2213</v>
      </c>
      <c r="N31" s="8">
        <v>2318</v>
      </c>
      <c r="O31" s="8">
        <v>2401</v>
      </c>
      <c r="P31" s="8">
        <v>2132</v>
      </c>
      <c r="Q31" s="8">
        <v>2103.8</v>
      </c>
      <c r="R31" s="8">
        <f>2055418/1000</f>
        <v>2055.418</v>
      </c>
      <c r="S31" s="8">
        <v>2212.657</v>
      </c>
      <c r="T31" s="8">
        <v>2252.076</v>
      </c>
      <c r="U31" s="8">
        <v>1943.505</v>
      </c>
    </row>
    <row r="32" spans="1:21" ht="16.5">
      <c r="A32" s="7" t="s">
        <v>26</v>
      </c>
      <c r="B32" s="5">
        <v>213</v>
      </c>
      <c r="C32" s="5">
        <v>327</v>
      </c>
      <c r="D32" s="5">
        <v>407</v>
      </c>
      <c r="E32" s="5">
        <v>388</v>
      </c>
      <c r="F32" s="5">
        <v>353</v>
      </c>
      <c r="G32" s="5">
        <v>290</v>
      </c>
      <c r="H32" s="5">
        <v>360</v>
      </c>
      <c r="I32" s="5">
        <v>390</v>
      </c>
      <c r="J32" s="6">
        <v>339</v>
      </c>
      <c r="K32" s="6">
        <v>305</v>
      </c>
      <c r="L32" s="6">
        <v>368</v>
      </c>
      <c r="M32" s="8">
        <v>382</v>
      </c>
      <c r="N32" s="8">
        <v>371</v>
      </c>
      <c r="O32" s="8">
        <v>389</v>
      </c>
      <c r="P32" s="8">
        <v>371</v>
      </c>
      <c r="Q32" s="8">
        <v>371.4</v>
      </c>
      <c r="R32" s="8">
        <f>400644/1000</f>
        <v>400.644</v>
      </c>
      <c r="S32" s="8">
        <v>422.093</v>
      </c>
      <c r="T32" s="8">
        <v>397.238</v>
      </c>
      <c r="U32" s="8">
        <v>441.243</v>
      </c>
    </row>
    <row r="33" spans="1:21" ht="16.5">
      <c r="A33" s="7" t="s">
        <v>27</v>
      </c>
      <c r="B33" s="5">
        <v>97</v>
      </c>
      <c r="C33" s="5">
        <v>150</v>
      </c>
      <c r="D33" s="5">
        <v>180</v>
      </c>
      <c r="E33" s="5">
        <v>153</v>
      </c>
      <c r="F33" s="5">
        <v>175</v>
      </c>
      <c r="G33" s="5">
        <v>177</v>
      </c>
      <c r="H33" s="5">
        <v>201</v>
      </c>
      <c r="I33" s="5">
        <v>221</v>
      </c>
      <c r="J33" s="6">
        <v>225</v>
      </c>
      <c r="K33" s="6">
        <v>229</v>
      </c>
      <c r="L33" s="6">
        <v>227</v>
      </c>
      <c r="M33" s="8">
        <v>267</v>
      </c>
      <c r="N33" s="8">
        <v>308</v>
      </c>
      <c r="O33" s="8">
        <v>359</v>
      </c>
      <c r="P33" s="8">
        <v>343</v>
      </c>
      <c r="Q33" s="8">
        <v>339.1</v>
      </c>
      <c r="R33" s="8">
        <f>369519/1000</f>
        <v>369.519</v>
      </c>
      <c r="S33" s="8">
        <v>386.613</v>
      </c>
      <c r="T33" s="8">
        <v>364.136</v>
      </c>
      <c r="U33" s="8">
        <v>467.726</v>
      </c>
    </row>
    <row r="34" spans="1:21" ht="16.5">
      <c r="A34" s="7" t="s">
        <v>28</v>
      </c>
      <c r="B34" s="5">
        <v>108</v>
      </c>
      <c r="C34" s="5">
        <v>194</v>
      </c>
      <c r="D34" s="5">
        <v>145</v>
      </c>
      <c r="E34" s="5">
        <v>246</v>
      </c>
      <c r="F34" s="5">
        <v>261</v>
      </c>
      <c r="G34" s="5">
        <v>315</v>
      </c>
      <c r="H34" s="5">
        <v>318</v>
      </c>
      <c r="I34" s="5">
        <v>375</v>
      </c>
      <c r="J34" s="6">
        <v>397</v>
      </c>
      <c r="K34" s="6">
        <v>379</v>
      </c>
      <c r="L34" s="6">
        <v>410</v>
      </c>
      <c r="M34" s="8">
        <v>275</v>
      </c>
      <c r="N34" s="8">
        <v>331</v>
      </c>
      <c r="O34" s="8">
        <v>405</v>
      </c>
      <c r="P34" s="8">
        <v>400</v>
      </c>
      <c r="Q34" s="8">
        <v>364.6</v>
      </c>
      <c r="R34" s="8">
        <f>338835/1000</f>
        <v>338.835</v>
      </c>
      <c r="S34" s="8">
        <v>414.308</v>
      </c>
      <c r="T34" s="8">
        <v>382.786</v>
      </c>
      <c r="U34" s="8">
        <v>495.544</v>
      </c>
    </row>
    <row r="35" spans="1:21" ht="16.5">
      <c r="A35" s="7" t="s">
        <v>29</v>
      </c>
      <c r="B35" s="5">
        <v>306</v>
      </c>
      <c r="C35" s="5">
        <v>312</v>
      </c>
      <c r="D35" s="5">
        <v>419</v>
      </c>
      <c r="E35" s="5">
        <v>558</v>
      </c>
      <c r="F35" s="5">
        <v>520</v>
      </c>
      <c r="G35" s="5">
        <v>659</v>
      </c>
      <c r="H35" s="5">
        <v>600</v>
      </c>
      <c r="I35" s="5">
        <v>578</v>
      </c>
      <c r="J35" s="6">
        <v>604</v>
      </c>
      <c r="K35" s="6">
        <v>618</v>
      </c>
      <c r="L35" s="6">
        <v>675</v>
      </c>
      <c r="M35" s="8">
        <v>732</v>
      </c>
      <c r="N35" s="8">
        <v>734</v>
      </c>
      <c r="O35" s="8">
        <v>827</v>
      </c>
      <c r="P35" s="8">
        <v>758</v>
      </c>
      <c r="Q35" s="8">
        <v>769.4</v>
      </c>
      <c r="R35" s="8">
        <f>809388/1000</f>
        <v>809.388</v>
      </c>
      <c r="S35" s="8">
        <v>872.4</v>
      </c>
      <c r="T35" s="8">
        <v>772.439</v>
      </c>
      <c r="U35" s="8">
        <v>855.224</v>
      </c>
    </row>
    <row r="36" spans="1:21" ht="16.5">
      <c r="A36" s="7" t="s">
        <v>30</v>
      </c>
      <c r="B36" s="5">
        <v>236</v>
      </c>
      <c r="C36" s="5">
        <v>312</v>
      </c>
      <c r="D36" s="5">
        <v>452</v>
      </c>
      <c r="E36" s="5">
        <v>616</v>
      </c>
      <c r="F36" s="5">
        <v>525</v>
      </c>
      <c r="G36" s="5">
        <v>549</v>
      </c>
      <c r="H36" s="5">
        <v>603</v>
      </c>
      <c r="I36" s="5">
        <v>676</v>
      </c>
      <c r="J36" s="6">
        <v>733</v>
      </c>
      <c r="K36" s="6">
        <v>790</v>
      </c>
      <c r="L36" s="6">
        <v>910</v>
      </c>
      <c r="M36" s="8">
        <v>1068</v>
      </c>
      <c r="N36" s="8">
        <v>1026</v>
      </c>
      <c r="O36" s="8">
        <v>1069</v>
      </c>
      <c r="P36" s="8">
        <v>913</v>
      </c>
      <c r="Q36" s="8">
        <v>700.5</v>
      </c>
      <c r="R36" s="8">
        <f>698650/1000</f>
        <v>698.65</v>
      </c>
      <c r="S36" s="8">
        <v>707.011</v>
      </c>
      <c r="T36" s="8">
        <v>710.924</v>
      </c>
      <c r="U36" s="8">
        <v>712.31</v>
      </c>
    </row>
    <row r="37" spans="1:21" ht="16.5">
      <c r="A37" s="7" t="s">
        <v>31</v>
      </c>
      <c r="B37" s="5">
        <v>1549</v>
      </c>
      <c r="C37" s="5">
        <v>2973</v>
      </c>
      <c r="D37" s="5">
        <v>3460</v>
      </c>
      <c r="E37" s="5">
        <v>5166</v>
      </c>
      <c r="F37" s="5">
        <v>4793</v>
      </c>
      <c r="G37" s="5">
        <v>5651</v>
      </c>
      <c r="H37" s="5">
        <v>6006</v>
      </c>
      <c r="I37" s="5">
        <v>6087</v>
      </c>
      <c r="J37" s="6">
        <v>6648</v>
      </c>
      <c r="K37" s="6">
        <v>7131</v>
      </c>
      <c r="L37" s="6">
        <v>7935</v>
      </c>
      <c r="M37" s="8">
        <v>8640</v>
      </c>
      <c r="N37" s="8">
        <v>8780</v>
      </c>
      <c r="O37" s="8">
        <v>9382</v>
      </c>
      <c r="P37" s="8">
        <v>8435</v>
      </c>
      <c r="Q37" s="8">
        <v>8217</v>
      </c>
      <c r="R37" s="8">
        <f>8280761/1000</f>
        <v>8280.761</v>
      </c>
      <c r="S37" s="8">
        <v>8801.171</v>
      </c>
      <c r="T37" s="8">
        <v>8653.974</v>
      </c>
      <c r="U37" s="8">
        <v>8431.521</v>
      </c>
    </row>
    <row r="38" spans="1:21" ht="17.25" thickBot="1">
      <c r="A38" s="19" t="s">
        <v>32</v>
      </c>
      <c r="B38" s="20">
        <v>205</v>
      </c>
      <c r="C38" s="20">
        <v>533</v>
      </c>
      <c r="D38" s="20">
        <v>248</v>
      </c>
      <c r="E38" s="20">
        <v>458</v>
      </c>
      <c r="F38" s="20">
        <v>510</v>
      </c>
      <c r="G38" s="20">
        <v>576</v>
      </c>
      <c r="H38" s="20">
        <v>653</v>
      </c>
      <c r="I38" s="20">
        <v>702</v>
      </c>
      <c r="J38" s="21">
        <v>786</v>
      </c>
      <c r="K38" s="21">
        <v>659</v>
      </c>
      <c r="L38" s="21">
        <v>709</v>
      </c>
      <c r="M38" s="22">
        <v>810</v>
      </c>
      <c r="N38" s="22">
        <v>794</v>
      </c>
      <c r="O38" s="22">
        <v>718</v>
      </c>
      <c r="P38" s="22">
        <v>730</v>
      </c>
      <c r="Q38" s="22">
        <v>556.1</v>
      </c>
      <c r="R38" s="22">
        <f>400298/1000</f>
        <v>400.298</v>
      </c>
      <c r="S38" s="22">
        <v>527.23</v>
      </c>
      <c r="T38" s="22">
        <v>449.093</v>
      </c>
      <c r="U38" s="22">
        <v>534.761</v>
      </c>
    </row>
    <row r="39" spans="1:17" ht="13.5" customHeight="1">
      <c r="A39" s="46" t="s">
        <v>47</v>
      </c>
      <c r="B39" s="47"/>
      <c r="C39" s="47"/>
      <c r="D39" s="47"/>
      <c r="E39" s="47"/>
      <c r="F39" s="47"/>
      <c r="G39" s="47"/>
      <c r="H39" s="47"/>
      <c r="I39" s="48"/>
      <c r="J39" s="48"/>
      <c r="K39" s="49"/>
      <c r="L39" s="49"/>
      <c r="M39" s="3"/>
      <c r="N39" s="1"/>
      <c r="O39" s="10"/>
      <c r="P39" s="10"/>
      <c r="Q39" s="10"/>
    </row>
    <row r="40" spans="1:14" ht="16.5">
      <c r="A40" s="40"/>
      <c r="B40" s="34"/>
      <c r="C40" s="34"/>
      <c r="D40" s="34"/>
      <c r="E40" s="34"/>
      <c r="F40" s="34"/>
      <c r="G40" s="34"/>
      <c r="H40" s="34"/>
      <c r="I40" s="34"/>
      <c r="J40" s="34"/>
      <c r="K40" s="4"/>
      <c r="L40" s="4"/>
      <c r="M40" s="3"/>
      <c r="N40" s="1"/>
    </row>
    <row r="41" spans="1:12" ht="12.75" customHeight="1">
      <c r="A41" s="41" t="s">
        <v>43</v>
      </c>
      <c r="B41" s="41"/>
      <c r="C41" s="41"/>
      <c r="D41" s="41"/>
      <c r="E41" s="41"/>
      <c r="F41" s="41"/>
      <c r="G41" s="41"/>
      <c r="H41" s="41"/>
      <c r="I41" s="41"/>
      <c r="J41" s="34"/>
      <c r="K41" s="23"/>
      <c r="L41" s="23"/>
    </row>
    <row r="42" spans="1:12" ht="30" customHeight="1">
      <c r="A42" s="42" t="s">
        <v>44</v>
      </c>
      <c r="B42" s="33"/>
      <c r="C42" s="33"/>
      <c r="D42" s="33"/>
      <c r="E42" s="33"/>
      <c r="F42" s="33"/>
      <c r="G42" s="33"/>
      <c r="H42" s="33"/>
      <c r="I42" s="34"/>
      <c r="J42" s="34"/>
      <c r="K42" s="14"/>
      <c r="L42" s="14"/>
    </row>
    <row r="43" spans="1:12" ht="16.5">
      <c r="A43" s="36"/>
      <c r="B43" s="34"/>
      <c r="C43" s="34"/>
      <c r="D43" s="34"/>
      <c r="E43" s="34"/>
      <c r="F43" s="34"/>
      <c r="G43" s="34"/>
      <c r="H43" s="34"/>
      <c r="I43" s="34"/>
      <c r="J43" s="34"/>
      <c r="K43" s="15"/>
      <c r="L43" s="15"/>
    </row>
    <row r="44" spans="1:12" ht="16.5">
      <c r="A44" s="38" t="s">
        <v>33</v>
      </c>
      <c r="B44" s="38"/>
      <c r="C44" s="38"/>
      <c r="D44" s="38"/>
      <c r="E44" s="38"/>
      <c r="F44" s="38"/>
      <c r="G44" s="33"/>
      <c r="H44" s="33"/>
      <c r="I44" s="34"/>
      <c r="J44" s="34"/>
      <c r="K44" s="15"/>
      <c r="L44" s="15"/>
    </row>
    <row r="45" spans="1:12" ht="28.5" customHeight="1">
      <c r="A45" s="39" t="s">
        <v>34</v>
      </c>
      <c r="B45" s="38"/>
      <c r="C45" s="38"/>
      <c r="D45" s="38"/>
      <c r="E45" s="38"/>
      <c r="F45" s="38"/>
      <c r="G45" s="33"/>
      <c r="H45" s="33"/>
      <c r="I45" s="34"/>
      <c r="J45" s="34"/>
      <c r="K45" s="16"/>
      <c r="L45" s="16"/>
    </row>
    <row r="46" spans="1:12" ht="15" customHeight="1">
      <c r="A46" s="39" t="s">
        <v>37</v>
      </c>
      <c r="B46" s="39"/>
      <c r="C46" s="39"/>
      <c r="D46" s="39"/>
      <c r="E46" s="39"/>
      <c r="F46" s="39"/>
      <c r="G46" s="33"/>
      <c r="H46" s="33"/>
      <c r="I46" s="34"/>
      <c r="J46" s="34"/>
      <c r="K46" s="16"/>
      <c r="L46" s="16"/>
    </row>
    <row r="47" spans="1:12" ht="16.5">
      <c r="A47" s="36"/>
      <c r="B47" s="34"/>
      <c r="C47" s="34"/>
      <c r="D47" s="34"/>
      <c r="E47" s="34"/>
      <c r="F47" s="34"/>
      <c r="G47" s="34"/>
      <c r="H47" s="34"/>
      <c r="I47" s="34"/>
      <c r="J47" s="34"/>
      <c r="K47" s="17"/>
      <c r="L47" s="17"/>
    </row>
    <row r="48" spans="1:12" ht="16.5">
      <c r="A48" s="35" t="s">
        <v>36</v>
      </c>
      <c r="B48" s="34"/>
      <c r="C48" s="34"/>
      <c r="D48" s="34"/>
      <c r="E48" s="34"/>
      <c r="F48" s="34"/>
      <c r="G48" s="34"/>
      <c r="H48" s="34"/>
      <c r="I48" s="34"/>
      <c r="J48" s="34"/>
      <c r="K48" s="17"/>
      <c r="L48" s="17"/>
    </row>
    <row r="49" spans="1:12" ht="12.75" customHeight="1">
      <c r="A49" s="35" t="s">
        <v>38</v>
      </c>
      <c r="B49" s="34"/>
      <c r="C49" s="34"/>
      <c r="D49" s="34"/>
      <c r="E49" s="34"/>
      <c r="F49" s="34"/>
      <c r="G49" s="34"/>
      <c r="H49" s="34"/>
      <c r="I49" s="34"/>
      <c r="J49" s="34"/>
      <c r="K49" s="17"/>
      <c r="L49" s="17"/>
    </row>
    <row r="50" spans="1:12" ht="30" customHeight="1">
      <c r="A50" s="32" t="s">
        <v>35</v>
      </c>
      <c r="B50" s="37"/>
      <c r="C50" s="37"/>
      <c r="D50" s="37"/>
      <c r="E50" s="37"/>
      <c r="F50" s="37"/>
      <c r="G50" s="33"/>
      <c r="H50" s="33"/>
      <c r="I50" s="34"/>
      <c r="J50" s="34"/>
      <c r="K50" s="11"/>
      <c r="L50" s="11"/>
    </row>
    <row r="51" spans="1:12" ht="30" customHeight="1">
      <c r="A51" s="32" t="s">
        <v>0</v>
      </c>
      <c r="B51" s="32"/>
      <c r="C51" s="32"/>
      <c r="D51" s="32"/>
      <c r="E51" s="32"/>
      <c r="F51" s="32"/>
      <c r="G51" s="33"/>
      <c r="H51" s="33"/>
      <c r="I51" s="34"/>
      <c r="J51" s="34"/>
      <c r="K51" s="11"/>
      <c r="L51" s="11"/>
    </row>
    <row r="52" spans="1:12" ht="29.25" customHeight="1">
      <c r="A52" s="32" t="s">
        <v>50</v>
      </c>
      <c r="B52" s="32"/>
      <c r="C52" s="32"/>
      <c r="D52" s="32"/>
      <c r="E52" s="32"/>
      <c r="F52" s="32"/>
      <c r="G52" s="33"/>
      <c r="H52" s="33"/>
      <c r="I52" s="34"/>
      <c r="J52" s="34"/>
      <c r="K52" s="11"/>
      <c r="L52" s="11"/>
    </row>
    <row r="53" spans="1:12" ht="17.25" customHeight="1">
      <c r="A53" s="35" t="s">
        <v>39</v>
      </c>
      <c r="B53" s="34"/>
      <c r="C53" s="34"/>
      <c r="D53" s="34"/>
      <c r="E53" s="34"/>
      <c r="F53" s="34"/>
      <c r="G53" s="34"/>
      <c r="H53" s="34"/>
      <c r="I53" s="34"/>
      <c r="J53" s="34"/>
      <c r="K53" s="11"/>
      <c r="L53" s="11"/>
    </row>
    <row r="54" spans="1:12" ht="24" customHeight="1">
      <c r="A54" s="32" t="s">
        <v>49</v>
      </c>
      <c r="B54" s="32"/>
      <c r="C54" s="32"/>
      <c r="D54" s="32"/>
      <c r="E54" s="32"/>
      <c r="F54" s="32"/>
      <c r="G54" s="33"/>
      <c r="H54" s="33"/>
      <c r="I54" s="34"/>
      <c r="J54" s="34"/>
      <c r="K54" s="11"/>
      <c r="L54" s="11"/>
    </row>
    <row r="56" spans="1:12" ht="16.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</row>
  </sheetData>
  <mergeCells count="17">
    <mergeCell ref="A1:U1"/>
    <mergeCell ref="A39:J39"/>
    <mergeCell ref="A40:J40"/>
    <mergeCell ref="A41:J41"/>
    <mergeCell ref="A42:J42"/>
    <mergeCell ref="A43:J43"/>
    <mergeCell ref="A44:J44"/>
    <mergeCell ref="A45:J45"/>
    <mergeCell ref="A46:J46"/>
    <mergeCell ref="A47:J47"/>
    <mergeCell ref="A48:J48"/>
    <mergeCell ref="A49:J49"/>
    <mergeCell ref="A50:J50"/>
    <mergeCell ref="A51:J51"/>
    <mergeCell ref="A52:J52"/>
    <mergeCell ref="A53:J53"/>
    <mergeCell ref="A54:J54"/>
  </mergeCells>
  <printOptions/>
  <pageMargins left="0.5" right="0.5" top="0.5" bottom="0.5" header="0.25" footer="0.25"/>
  <pageSetup fitToHeight="2" horizontalDpi="600" verticalDpi="600" orientation="landscape" scale="66" r:id="rId1"/>
  <rowBreaks count="1" manualBreakCount="1">
    <brk id="38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luwito.tardia</cp:lastModifiedBy>
  <cp:lastPrinted>2008-04-14T19:09:25Z</cp:lastPrinted>
  <dcterms:created xsi:type="dcterms:W3CDTF">1980-01-01T04:00:00Z</dcterms:created>
  <dcterms:modified xsi:type="dcterms:W3CDTF">2008-04-14T19:09:34Z</dcterms:modified>
  <cp:category/>
  <cp:version/>
  <cp:contentType/>
  <cp:contentStatus/>
</cp:coreProperties>
</file>