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135" windowWidth="12120" windowHeight="9120" tabRatio="953" firstSheet="4" activeTab="7"/>
  </bookViews>
  <sheets>
    <sheet name="Rice Standard Trades " sheetId="1" r:id="rId1"/>
    <sheet name="Shelby Standard Trades" sheetId="2" r:id="rId2"/>
    <sheet name="Yeager Standard Trades" sheetId="3" r:id="rId3"/>
    <sheet name="Yeager Derivative Trades" sheetId="4" r:id="rId4"/>
    <sheet name="Hirko Standard Trades" sheetId="5" r:id="rId5"/>
    <sheet name="Hirko Derivative Trades" sheetId="6" r:id="rId6"/>
    <sheet name="Hannon Standard Trades" sheetId="7" r:id="rId7"/>
    <sheet name="Hannon Derivative Trades " sheetId="8" r:id="rId8"/>
  </sheets>
  <definedNames>
    <definedName name="_xlnm.Print_Area" localSheetId="7">'Hannon Derivative Trades '!$A$1:$H$19</definedName>
    <definedName name="_xlnm.Print_Area" localSheetId="6">'Hannon Standard Trades'!$A$1:$G$18</definedName>
    <definedName name="_xlnm.Print_Area" localSheetId="4">'Hirko Standard Trades'!$A$1:$G$32</definedName>
    <definedName name="_xlnm.Print_Area" localSheetId="0">'Rice Standard Trades '!$A$1:$G$285</definedName>
    <definedName name="_xlnm.Print_Area" localSheetId="1">'Shelby Standard Trades'!$A$1:$G$18</definedName>
    <definedName name="_xlnm.Print_Area" localSheetId="3">'Yeager Derivative Trades'!$A$1:$H$30</definedName>
    <definedName name="_xlnm.Print_Area" localSheetId="2">'Yeager Standard Trades'!$A$1:$G$39</definedName>
    <definedName name="_xlnm.Print_Titles" localSheetId="7">'Hannon Derivative Trades '!$1:$1</definedName>
    <definedName name="_xlnm.Print_Titles" localSheetId="6">'Hannon Standard Trades'!$1:$2</definedName>
    <definedName name="_xlnm.Print_Titles" localSheetId="4">'Hirko Standard Trades'!$1:$2</definedName>
    <definedName name="_xlnm.Print_Titles" localSheetId="0">'Rice Standard Trades '!$1:$2</definedName>
    <definedName name="_xlnm.Print_Titles" localSheetId="1">'Shelby Standard Trades'!$1:$2</definedName>
    <definedName name="_xlnm.Print_Titles" localSheetId="2">'Yeager Standard Trades'!$1:$2</definedName>
  </definedNames>
  <calcPr fullCalcOnLoad="1"/>
</workbook>
</file>

<file path=xl/sharedStrings.xml><?xml version="1.0" encoding="utf-8"?>
<sst xmlns="http://schemas.openxmlformats.org/spreadsheetml/2006/main" count="481" uniqueCount="47">
  <si>
    <t xml:space="preserve"> Transaction </t>
  </si>
  <si>
    <t>Transaction</t>
  </si>
  <si>
    <t>Number</t>
  </si>
  <si>
    <t>Price</t>
  </si>
  <si>
    <t>Exercise</t>
  </si>
  <si>
    <t>Expiration</t>
  </si>
  <si>
    <t>Number of</t>
  </si>
  <si>
    <t>Option</t>
  </si>
  <si>
    <t>Date</t>
  </si>
  <si>
    <t>of Shares</t>
  </si>
  <si>
    <t>Per Share</t>
  </si>
  <si>
    <t>Contracts</t>
  </si>
  <si>
    <t>Trade</t>
  </si>
  <si>
    <t xml:space="preserve">Gross </t>
  </si>
  <si>
    <t>Basis</t>
  </si>
  <si>
    <t>Value (w/o fees)</t>
  </si>
  <si>
    <t>Sale</t>
  </si>
  <si>
    <t>Sale To Enron</t>
  </si>
  <si>
    <t>Sale/Call</t>
  </si>
  <si>
    <t>Debits</t>
  </si>
  <si>
    <t>Credits</t>
  </si>
  <si>
    <t>Purchase Call</t>
  </si>
  <si>
    <t>Total Shares Sold</t>
  </si>
  <si>
    <t>Share Acquisition</t>
  </si>
  <si>
    <t>Gross Profit from Standard Trades</t>
  </si>
  <si>
    <t>Gross Profit from Derivative Trades</t>
  </si>
  <si>
    <t>Gross Profit from Derivative and Standard Trades</t>
  </si>
  <si>
    <t>Profit</t>
  </si>
  <si>
    <t>Gross</t>
  </si>
  <si>
    <t>Sold</t>
  </si>
  <si>
    <t>See Below</t>
  </si>
  <si>
    <t>`</t>
  </si>
  <si>
    <t>Shares</t>
  </si>
  <si>
    <t xml:space="preserve">Sold </t>
  </si>
  <si>
    <t xml:space="preserve">Transaction </t>
  </si>
  <si>
    <t>Trade   Date</t>
  </si>
  <si>
    <t>Expiration Date</t>
  </si>
  <si>
    <t>Exercise        Price</t>
  </si>
  <si>
    <t xml:space="preserve">Number of Contracts </t>
  </si>
  <si>
    <t>Option Price</t>
  </si>
  <si>
    <t>Debit</t>
  </si>
  <si>
    <t>Credit</t>
  </si>
  <si>
    <t>Sale Call</t>
  </si>
  <si>
    <t xml:space="preserve">Trade </t>
  </si>
  <si>
    <t>Short Sale</t>
  </si>
  <si>
    <t>Short Sale Call</t>
  </si>
  <si>
    <t xml:space="preserve">Cancel Call Sale 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</si>
</sst>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;\(&quot;$&quot;#,##0.00\)"/>
    <numFmt numFmtId="166" formatCode="mmmm\ d\,\ yyyy"/>
    <numFmt numFmtId="167" formatCode="dd\-mmm\-yy"/>
    <numFmt numFmtId="168" formatCode="&quot;$&quot;#,##0.00"/>
    <numFmt numFmtId="169" formatCode="&quot;$&quot;#,##0.0000"/>
    <numFmt numFmtId="170" formatCode="mmm\-yyyy"/>
    <numFmt numFmtId="171" formatCode="mmmm\-yy"/>
    <numFmt numFmtId="172" formatCode="&quot;$&quot;#,##0.000_);[Red]\(&quot;$&quot;#,##0.000\)"/>
    <numFmt numFmtId="173" formatCode="&quot;$&quot;#,##0.000_);\(&quot;$&quot;#,##0.000\)"/>
    <numFmt numFmtId="174" formatCode="&quot;$&quot;#,##0.0000_);[Red]\(&quot;$&quot;#,##0.0000\)"/>
    <numFmt numFmtId="175" formatCode="#,##0.000"/>
    <numFmt numFmtId="176" formatCode="&quot;$&quot;#,##0.000"/>
    <numFmt numFmtId="177" formatCode="#,##0.00;[Red]#,##0.00"/>
    <numFmt numFmtId="178" formatCode="&quot;$&quot;#,##0.00;[Red]&quot;$&quot;#,##0.00"/>
    <numFmt numFmtId="179" formatCode="#,##0.000_);[Red]\(#,##0.000\)"/>
    <numFmt numFmtId="180" formatCode="0_);[Red]\(0\)"/>
    <numFmt numFmtId="181" formatCode="&quot;$&quot;#,##0.0000_);\(&quot;$&quot;#,##0.0000\)"/>
    <numFmt numFmtId="182" formatCode="0.00_);\(0.00\)"/>
    <numFmt numFmtId="183" formatCode="0_);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"/>
    <numFmt numFmtId="188" formatCode="0.000"/>
    <numFmt numFmtId="189" formatCode="#,##0.0000"/>
  </numFmts>
  <fonts count="13"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7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horizontal="right"/>
    </xf>
    <xf numFmtId="168" fontId="1" fillId="0" borderId="0" xfId="0" applyNumberFormat="1" applyFont="1" applyFill="1" applyBorder="1" applyAlignment="1">
      <alignment/>
    </xf>
    <xf numFmtId="168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/>
    </xf>
    <xf numFmtId="7" fontId="1" fillId="0" borderId="0" xfId="0" applyNumberFormat="1" applyFont="1" applyAlignment="1">
      <alignment/>
    </xf>
    <xf numFmtId="0" fontId="0" fillId="0" borderId="0" xfId="0" applyBorder="1" applyAlignment="1">
      <alignment horizontal="right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7" fontId="0" fillId="0" borderId="0" xfId="0" applyNumberFormat="1" applyFont="1" applyFill="1" applyBorder="1" applyAlignment="1">
      <alignment/>
    </xf>
    <xf numFmtId="7" fontId="0" fillId="0" borderId="0" xfId="0" applyNumberFormat="1" applyFont="1" applyFill="1" applyBorder="1" applyAlignment="1">
      <alignment horizontal="right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2" xfId="0" applyFont="1" applyFill="1" applyBorder="1" applyAlignment="1">
      <alignment horizontal="left" vertical="center"/>
    </xf>
    <xf numFmtId="164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9" fontId="0" fillId="0" borderId="2" xfId="0" applyNumberFormat="1" applyFont="1" applyFill="1" applyBorder="1" applyAlignment="1">
      <alignment horizontal="right" wrapText="1"/>
    </xf>
    <xf numFmtId="7" fontId="0" fillId="0" borderId="2" xfId="0" applyNumberFormat="1" applyFont="1" applyFill="1" applyBorder="1" applyAlignment="1">
      <alignment/>
    </xf>
    <xf numFmtId="7" fontId="0" fillId="0" borderId="2" xfId="0" applyNumberFormat="1" applyFont="1" applyFill="1" applyBorder="1" applyAlignment="1">
      <alignment horizontal="right" wrapText="1"/>
    </xf>
    <xf numFmtId="168" fontId="0" fillId="0" borderId="2" xfId="0" applyNumberFormat="1" applyFont="1" applyFill="1" applyBorder="1" applyAlignment="1">
      <alignment/>
    </xf>
    <xf numFmtId="0" fontId="0" fillId="0" borderId="2" xfId="0" applyFont="1" applyBorder="1" applyAlignment="1">
      <alignment horizontal="left" vertical="center"/>
    </xf>
    <xf numFmtId="164" fontId="0" fillId="0" borderId="2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169" fontId="0" fillId="0" borderId="2" xfId="0" applyNumberFormat="1" applyFont="1" applyBorder="1" applyAlignment="1">
      <alignment horizontal="right" wrapText="1"/>
    </xf>
    <xf numFmtId="7" fontId="0" fillId="0" borderId="2" xfId="0" applyNumberFormat="1" applyFont="1" applyBorder="1" applyAlignment="1">
      <alignment/>
    </xf>
    <xf numFmtId="7" fontId="0" fillId="0" borderId="2" xfId="0" applyNumberFormat="1" applyFont="1" applyBorder="1" applyAlignment="1">
      <alignment horizontal="right" wrapText="1"/>
    </xf>
    <xf numFmtId="168" fontId="0" fillId="0" borderId="2" xfId="0" applyNumberFormat="1" applyFont="1" applyBorder="1" applyAlignment="1">
      <alignment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169" fontId="3" fillId="0" borderId="2" xfId="21" applyNumberFormat="1" applyFont="1" applyFill="1" applyBorder="1" applyAlignment="1">
      <alignment horizontal="right" wrapText="1"/>
      <protection/>
    </xf>
    <xf numFmtId="0" fontId="0" fillId="0" borderId="1" xfId="0" applyFont="1" applyFill="1" applyBorder="1" applyAlignment="1">
      <alignment horizontal="left" vertical="center"/>
    </xf>
    <xf numFmtId="168" fontId="0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8" fontId="5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left" vertical="center"/>
    </xf>
    <xf numFmtId="164" fontId="0" fillId="0" borderId="5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0" fontId="0" fillId="0" borderId="5" xfId="0" applyFont="1" applyBorder="1" applyAlignment="1">
      <alignment horizontal="right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right" wrapText="1"/>
    </xf>
    <xf numFmtId="168" fontId="0" fillId="0" borderId="6" xfId="0" applyNumberFormat="1" applyFont="1" applyBorder="1" applyAlignment="1">
      <alignment/>
    </xf>
    <xf numFmtId="0" fontId="0" fillId="4" borderId="7" xfId="0" applyFont="1" applyFill="1" applyBorder="1" applyAlignment="1">
      <alignment horizontal="center" vertical="center"/>
    </xf>
    <xf numFmtId="164" fontId="0" fillId="4" borderId="8" xfId="0" applyNumberFormat="1" applyFont="1" applyFill="1" applyBorder="1" applyAlignment="1">
      <alignment horizontal="center"/>
    </xf>
    <xf numFmtId="3" fontId="0" fillId="4" borderId="8" xfId="0" applyNumberFormat="1" applyFont="1" applyFill="1" applyBorder="1" applyAlignment="1">
      <alignment horizontal="center"/>
    </xf>
    <xf numFmtId="7" fontId="0" fillId="4" borderId="8" xfId="0" applyNumberFormat="1" applyFont="1" applyFill="1" applyBorder="1" applyAlignment="1">
      <alignment horizontal="center"/>
    </xf>
    <xf numFmtId="168" fontId="0" fillId="4" borderId="9" xfId="0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64" fontId="0" fillId="4" borderId="5" xfId="0" applyNumberFormat="1" applyFont="1" applyFill="1" applyBorder="1" applyAlignment="1">
      <alignment horizontal="center"/>
    </xf>
    <xf numFmtId="3" fontId="0" fillId="4" borderId="5" xfId="0" applyNumberFormat="1" applyFont="1" applyFill="1" applyBorder="1" applyAlignment="1">
      <alignment horizontal="center"/>
    </xf>
    <xf numFmtId="7" fontId="0" fillId="4" borderId="5" xfId="0" applyNumberFormat="1" applyFont="1" applyFill="1" applyBorder="1" applyAlignment="1">
      <alignment horizontal="right"/>
    </xf>
    <xf numFmtId="7" fontId="0" fillId="4" borderId="5" xfId="0" applyNumberFormat="1" applyFont="1" applyFill="1" applyBorder="1" applyAlignment="1">
      <alignment horizontal="center"/>
    </xf>
    <xf numFmtId="168" fontId="0" fillId="4" borderId="6" xfId="0" applyNumberFormat="1" applyFont="1" applyFill="1" applyBorder="1" applyAlignment="1">
      <alignment horizontal="center"/>
    </xf>
    <xf numFmtId="17" fontId="0" fillId="4" borderId="8" xfId="0" applyNumberFormat="1" applyFont="1" applyFill="1" applyBorder="1" applyAlignment="1">
      <alignment horizontal="center"/>
    </xf>
    <xf numFmtId="0" fontId="0" fillId="4" borderId="8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17" fontId="0" fillId="4" borderId="5" xfId="0" applyNumberFormat="1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17" fontId="0" fillId="0" borderId="2" xfId="0" applyNumberFormat="1" applyFont="1" applyFill="1" applyBorder="1" applyAlignment="1">
      <alignment/>
    </xf>
    <xf numFmtId="0" fontId="3" fillId="0" borderId="2" xfId="21" applyFont="1" applyFill="1" applyBorder="1" applyAlignment="1">
      <alignment horizontal="left" wrapText="1"/>
      <protection/>
    </xf>
    <xf numFmtId="14" fontId="3" fillId="0" borderId="2" xfId="21" applyNumberFormat="1" applyFont="1" applyFill="1" applyBorder="1" applyAlignment="1">
      <alignment horizontal="right" wrapText="1"/>
      <protection/>
    </xf>
    <xf numFmtId="17" fontId="0" fillId="0" borderId="2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4" fontId="0" fillId="0" borderId="5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6" xfId="0" applyFont="1" applyFill="1" applyBorder="1" applyAlignment="1">
      <alignment/>
    </xf>
    <xf numFmtId="0" fontId="0" fillId="4" borderId="7" xfId="0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right" wrapText="1"/>
    </xf>
    <xf numFmtId="7" fontId="5" fillId="0" borderId="3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/>
    </xf>
    <xf numFmtId="37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 horizontal="right" wrapText="1"/>
    </xf>
    <xf numFmtId="1" fontId="0" fillId="0" borderId="2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left"/>
    </xf>
    <xf numFmtId="37" fontId="0" fillId="4" borderId="8" xfId="0" applyNumberFormat="1" applyFont="1" applyFill="1" applyBorder="1" applyAlignment="1">
      <alignment horizontal="center"/>
    </xf>
    <xf numFmtId="8" fontId="0" fillId="4" borderId="8" xfId="0" applyNumberFormat="1" applyFont="1" applyFill="1" applyBorder="1" applyAlignment="1">
      <alignment horizontal="center"/>
    </xf>
    <xf numFmtId="7" fontId="0" fillId="4" borderId="9" xfId="0" applyNumberFormat="1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164" fontId="0" fillId="4" borderId="0" xfId="0" applyNumberFormat="1" applyFont="1" applyFill="1" applyBorder="1" applyAlignment="1">
      <alignment horizontal="center"/>
    </xf>
    <xf numFmtId="37" fontId="0" fillId="4" borderId="0" xfId="0" applyNumberFormat="1" applyFont="1" applyFill="1" applyBorder="1" applyAlignment="1">
      <alignment horizontal="center"/>
    </xf>
    <xf numFmtId="8" fontId="0" fillId="4" borderId="0" xfId="0" applyNumberFormat="1" applyFont="1" applyFill="1" applyBorder="1" applyAlignment="1">
      <alignment horizontal="center"/>
    </xf>
    <xf numFmtId="7" fontId="0" fillId="4" borderId="3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64" fontId="0" fillId="0" borderId="2" xfId="0" applyNumberFormat="1" applyFont="1" applyFill="1" applyBorder="1" applyAlignment="1">
      <alignment horizontal="right"/>
    </xf>
    <xf numFmtId="174" fontId="0" fillId="0" borderId="2" xfId="0" applyNumberFormat="1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 wrapText="1"/>
    </xf>
    <xf numFmtId="8" fontId="0" fillId="0" borderId="2" xfId="0" applyNumberFormat="1" applyFont="1" applyBorder="1" applyAlignment="1">
      <alignment horizontal="right" wrapText="1"/>
    </xf>
    <xf numFmtId="168" fontId="0" fillId="0" borderId="2" xfId="0" applyNumberFormat="1" applyFont="1" applyBorder="1" applyAlignment="1">
      <alignment horizontal="right" wrapText="1"/>
    </xf>
    <xf numFmtId="8" fontId="1" fillId="0" borderId="0" xfId="0" applyNumberFormat="1" applyFont="1" applyBorder="1" applyAlignment="1">
      <alignment/>
    </xf>
    <xf numFmtId="164" fontId="0" fillId="0" borderId="2" xfId="0" applyNumberFormat="1" applyFont="1" applyBorder="1" applyAlignment="1">
      <alignment horizontal="right"/>
    </xf>
    <xf numFmtId="37" fontId="0" fillId="0" borderId="2" xfId="0" applyNumberFormat="1" applyFont="1" applyBorder="1" applyAlignment="1">
      <alignment horizontal="right" wrapText="1"/>
    </xf>
    <xf numFmtId="174" fontId="8" fillId="0" borderId="2" xfId="0" applyNumberFormat="1" applyFont="1" applyBorder="1" applyAlignment="1">
      <alignment horizontal="right" wrapText="1"/>
    </xf>
    <xf numFmtId="37" fontId="8" fillId="0" borderId="2" xfId="0" applyNumberFormat="1" applyFont="1" applyBorder="1" applyAlignment="1">
      <alignment horizontal="right" wrapText="1"/>
    </xf>
    <xf numFmtId="8" fontId="8" fillId="0" borderId="2" xfId="0" applyNumberFormat="1" applyFont="1" applyBorder="1" applyAlignment="1">
      <alignment horizontal="right" wrapText="1"/>
    </xf>
    <xf numFmtId="168" fontId="8" fillId="0" borderId="2" xfId="0" applyNumberFormat="1" applyFont="1" applyBorder="1" applyAlignment="1">
      <alignment horizontal="right" wrapText="1"/>
    </xf>
    <xf numFmtId="174" fontId="0" fillId="0" borderId="2" xfId="0" applyNumberFormat="1" applyFont="1" applyBorder="1" applyAlignment="1">
      <alignment horizontal="right" wrapText="1"/>
    </xf>
    <xf numFmtId="168" fontId="0" fillId="0" borderId="2" xfId="0" applyNumberFormat="1" applyFont="1" applyFill="1" applyBorder="1" applyAlignment="1">
      <alignment horizontal="right" wrapText="1"/>
    </xf>
    <xf numFmtId="0" fontId="0" fillId="0" borderId="1" xfId="0" applyFont="1" applyBorder="1" applyAlignment="1">
      <alignment horizontal="left"/>
    </xf>
    <xf numFmtId="37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right" wrapText="1"/>
    </xf>
    <xf numFmtId="0" fontId="5" fillId="0" borderId="1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8" fontId="5" fillId="0" borderId="0" xfId="0" applyNumberFormat="1" applyFont="1" applyBorder="1" applyAlignment="1">
      <alignment horizontal="center"/>
    </xf>
    <xf numFmtId="8" fontId="5" fillId="0" borderId="0" xfId="0" applyNumberFormat="1" applyFont="1" applyBorder="1" applyAlignment="1">
      <alignment/>
    </xf>
    <xf numFmtId="37" fontId="5" fillId="0" borderId="3" xfId="0" applyNumberFormat="1" applyFont="1" applyBorder="1" applyAlignment="1">
      <alignment horizontal="right" wrapText="1"/>
    </xf>
    <xf numFmtId="37" fontId="5" fillId="0" borderId="0" xfId="0" applyNumberFormat="1" applyFont="1" applyBorder="1" applyAlignment="1">
      <alignment horizontal="center"/>
    </xf>
    <xf numFmtId="7" fontId="5" fillId="0" borderId="3" xfId="0" applyNumberFormat="1" applyFont="1" applyBorder="1" applyAlignment="1">
      <alignment horizontal="right" wrapText="1"/>
    </xf>
    <xf numFmtId="164" fontId="1" fillId="0" borderId="0" xfId="0" applyNumberFormat="1" applyFont="1" applyFill="1" applyBorder="1" applyAlignment="1">
      <alignment horizontal="right"/>
    </xf>
    <xf numFmtId="8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8" fontId="0" fillId="0" borderId="5" xfId="0" applyNumberFormat="1" applyFont="1" applyBorder="1" applyAlignment="1">
      <alignment horizontal="center"/>
    </xf>
    <xf numFmtId="8" fontId="0" fillId="0" borderId="5" xfId="0" applyNumberFormat="1" applyFont="1" applyBorder="1" applyAlignment="1">
      <alignment/>
    </xf>
    <xf numFmtId="7" fontId="0" fillId="0" borderId="6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8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37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 wrapText="1"/>
    </xf>
    <xf numFmtId="169" fontId="1" fillId="0" borderId="0" xfId="0" applyNumberFormat="1" applyFont="1" applyFill="1" applyBorder="1" applyAlignment="1">
      <alignment horizontal="center" wrapText="1"/>
    </xf>
    <xf numFmtId="7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69" fontId="1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/>
    </xf>
    <xf numFmtId="37" fontId="9" fillId="0" borderId="0" xfId="0" applyNumberFormat="1" applyFont="1" applyBorder="1" applyAlignment="1">
      <alignment horizontal="center"/>
    </xf>
    <xf numFmtId="8" fontId="9" fillId="0" borderId="0" xfId="0" applyNumberFormat="1" applyFont="1" applyBorder="1" applyAlignment="1">
      <alignment horizontal="center"/>
    </xf>
    <xf numFmtId="8" fontId="9" fillId="0" borderId="0" xfId="0" applyNumberFormat="1" applyFont="1" applyBorder="1" applyAlignment="1">
      <alignment/>
    </xf>
    <xf numFmtId="7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 horizontal="left"/>
    </xf>
    <xf numFmtId="164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wrapText="1"/>
    </xf>
    <xf numFmtId="169" fontId="9" fillId="0" borderId="0" xfId="0" applyNumberFormat="1" applyFont="1" applyFill="1" applyBorder="1" applyAlignment="1">
      <alignment horizontal="center" wrapText="1"/>
    </xf>
    <xf numFmtId="8" fontId="9" fillId="0" borderId="0" xfId="0" applyNumberFormat="1" applyFont="1" applyFill="1" applyBorder="1" applyAlignment="1">
      <alignment horizontal="right"/>
    </xf>
    <xf numFmtId="7" fontId="9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 vertical="top" wrapText="1"/>
    </xf>
    <xf numFmtId="164" fontId="0" fillId="0" borderId="0" xfId="0" applyNumberFormat="1" applyFill="1" applyBorder="1" applyAlignment="1">
      <alignment vertical="top" wrapText="1"/>
    </xf>
    <xf numFmtId="3" fontId="0" fillId="0" borderId="0" xfId="0" applyNumberFormat="1" applyFill="1" applyBorder="1" applyAlignment="1">
      <alignment horizontal="center" vertical="top" wrapText="1"/>
    </xf>
    <xf numFmtId="169" fontId="0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Border="1" applyAlignment="1">
      <alignment horizontal="center" vertical="top" wrapText="1"/>
    </xf>
    <xf numFmtId="7" fontId="1" fillId="0" borderId="0" xfId="0" applyNumberFormat="1" applyFont="1" applyBorder="1" applyAlignment="1">
      <alignment horizontal="center"/>
    </xf>
    <xf numFmtId="0" fontId="0" fillId="4" borderId="7" xfId="0" applyFont="1" applyFill="1" applyBorder="1" applyAlignment="1">
      <alignment horizontal="center" vertical="top"/>
    </xf>
    <xf numFmtId="169" fontId="0" fillId="4" borderId="8" xfId="0" applyNumberFormat="1" applyFont="1" applyFill="1" applyBorder="1" applyAlignment="1">
      <alignment horizontal="center" wrapText="1"/>
    </xf>
    <xf numFmtId="174" fontId="0" fillId="4" borderId="8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4" borderId="1" xfId="0" applyFont="1" applyFill="1" applyBorder="1" applyAlignment="1">
      <alignment horizontal="center" vertical="top"/>
    </xf>
    <xf numFmtId="169" fontId="0" fillId="4" borderId="0" xfId="0" applyNumberFormat="1" applyFont="1" applyFill="1" applyBorder="1" applyAlignment="1">
      <alignment horizontal="center" wrapText="1"/>
    </xf>
    <xf numFmtId="174" fontId="0" fillId="4" borderId="0" xfId="0" applyNumberFormat="1" applyFont="1" applyFill="1" applyBorder="1" applyAlignment="1">
      <alignment horizontal="center" wrapText="1"/>
    </xf>
    <xf numFmtId="169" fontId="8" fillId="0" borderId="2" xfId="0" applyNumberFormat="1" applyFont="1" applyFill="1" applyBorder="1" applyAlignment="1">
      <alignment horizontal="left"/>
    </xf>
    <xf numFmtId="7" fontId="8" fillId="0" borderId="2" xfId="0" applyNumberFormat="1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169" fontId="8" fillId="0" borderId="2" xfId="0" applyNumberFormat="1" applyFont="1" applyFill="1" applyBorder="1" applyAlignment="1">
      <alignment horizontal="right" wrapText="1"/>
    </xf>
    <xf numFmtId="181" fontId="8" fillId="0" borderId="2" xfId="0" applyNumberFormat="1" applyFont="1" applyFill="1" applyBorder="1" applyAlignment="1">
      <alignment horizontal="right" wrapText="1"/>
    </xf>
    <xf numFmtId="8" fontId="8" fillId="0" borderId="2" xfId="0" applyNumberFormat="1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164" fontId="10" fillId="0" borderId="2" xfId="0" applyNumberFormat="1" applyFont="1" applyFill="1" applyBorder="1" applyAlignment="1">
      <alignment horizontal="right"/>
    </xf>
    <xf numFmtId="181" fontId="0" fillId="0" borderId="2" xfId="0" applyNumberFormat="1" applyFont="1" applyFill="1" applyBorder="1" applyAlignment="1">
      <alignment horizontal="right" wrapText="1"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 horizontal="right"/>
    </xf>
    <xf numFmtId="38" fontId="0" fillId="0" borderId="2" xfId="0" applyNumberFormat="1" applyFont="1" applyFill="1" applyBorder="1" applyAlignment="1">
      <alignment horizontal="right"/>
    </xf>
    <xf numFmtId="169" fontId="0" fillId="0" borderId="2" xfId="0" applyNumberFormat="1" applyFont="1" applyFill="1" applyBorder="1" applyAlignment="1">
      <alignment horizontal="right" wrapText="1"/>
    </xf>
    <xf numFmtId="174" fontId="0" fillId="0" borderId="2" xfId="0" applyNumberFormat="1" applyFont="1" applyFill="1" applyBorder="1" applyAlignment="1">
      <alignment horizontal="right" wrapText="1"/>
    </xf>
    <xf numFmtId="8" fontId="0" fillId="0" borderId="2" xfId="0" applyNumberFormat="1" applyFont="1" applyFill="1" applyBorder="1" applyAlignment="1">
      <alignment horizontal="right"/>
    </xf>
    <xf numFmtId="7" fontId="0" fillId="0" borderId="2" xfId="0" applyNumberFormat="1" applyFont="1" applyFill="1" applyBorder="1" applyAlignment="1">
      <alignment horizontal="right"/>
    </xf>
    <xf numFmtId="38" fontId="8" fillId="0" borderId="2" xfId="0" applyNumberFormat="1" applyFont="1" applyFill="1" applyBorder="1" applyAlignment="1">
      <alignment horizontal="right"/>
    </xf>
    <xf numFmtId="174" fontId="8" fillId="0" borderId="2" xfId="0" applyNumberFormat="1" applyFont="1" applyFill="1" applyBorder="1" applyAlignment="1">
      <alignment horizontal="right" wrapText="1"/>
    </xf>
    <xf numFmtId="7" fontId="8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7" fontId="0" fillId="0" borderId="2" xfId="0" applyNumberFormat="1" applyFont="1" applyFill="1" applyBorder="1" applyAlignment="1">
      <alignment horizontal="right"/>
    </xf>
    <xf numFmtId="14" fontId="0" fillId="0" borderId="2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9" fontId="0" fillId="0" borderId="0" xfId="0" applyNumberFormat="1" applyFont="1" applyFill="1" applyBorder="1" applyAlignment="1">
      <alignment horizontal="right" wrapText="1"/>
    </xf>
    <xf numFmtId="7" fontId="0" fillId="0" borderId="3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164" fontId="0" fillId="0" borderId="0" xfId="0" applyNumberFormat="1" applyFont="1" applyFill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9" fontId="5" fillId="0" borderId="0" xfId="0" applyNumberFormat="1" applyFont="1" applyFill="1" applyBorder="1" applyAlignment="1">
      <alignment horizontal="right" wrapText="1"/>
    </xf>
    <xf numFmtId="174" fontId="5" fillId="0" borderId="0" xfId="0" applyNumberFormat="1" applyFont="1" applyFill="1" applyBorder="1" applyAlignment="1">
      <alignment horizontal="right" wrapText="1"/>
    </xf>
    <xf numFmtId="8" fontId="5" fillId="0" borderId="0" xfId="0" applyNumberFormat="1" applyFont="1" applyFill="1" applyBorder="1" applyAlignment="1">
      <alignment horizontal="right"/>
    </xf>
    <xf numFmtId="0" fontId="0" fillId="0" borderId="3" xfId="0" applyFont="1" applyBorder="1" applyAlignment="1">
      <alignment/>
    </xf>
    <xf numFmtId="0" fontId="5" fillId="0" borderId="1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>
      <alignment horizontal="right" wrapText="1"/>
    </xf>
    <xf numFmtId="169" fontId="0" fillId="0" borderId="0" xfId="0" applyNumberFormat="1" applyFont="1" applyFill="1" applyBorder="1" applyAlignment="1">
      <alignment horizontal="right" wrapText="1"/>
    </xf>
    <xf numFmtId="174" fontId="0" fillId="0" borderId="0" xfId="0" applyNumberFormat="1" applyFont="1" applyFill="1" applyBorder="1" applyAlignment="1">
      <alignment horizontal="right" wrapText="1"/>
    </xf>
    <xf numFmtId="8" fontId="0" fillId="0" borderId="0" xfId="0" applyNumberFormat="1" applyFont="1" applyFill="1" applyBorder="1" applyAlignment="1">
      <alignment horizontal="right"/>
    </xf>
    <xf numFmtId="0" fontId="5" fillId="0" borderId="4" xfId="0" applyFont="1" applyFill="1" applyBorder="1" applyAlignment="1">
      <alignment/>
    </xf>
    <xf numFmtId="164" fontId="0" fillId="0" borderId="5" xfId="0" applyNumberFormat="1" applyFont="1" applyFill="1" applyBorder="1" applyAlignment="1">
      <alignment horizontal="right"/>
    </xf>
    <xf numFmtId="169" fontId="0" fillId="0" borderId="5" xfId="0" applyNumberFormat="1" applyFont="1" applyFill="1" applyBorder="1" applyAlignment="1">
      <alignment horizontal="right" wrapText="1"/>
    </xf>
    <xf numFmtId="174" fontId="0" fillId="0" borderId="5" xfId="0" applyNumberFormat="1" applyFont="1" applyFill="1" applyBorder="1" applyAlignment="1">
      <alignment horizontal="right" wrapText="1"/>
    </xf>
    <xf numFmtId="8" fontId="0" fillId="0" borderId="5" xfId="0" applyNumberFormat="1" applyFont="1" applyFill="1" applyBorder="1" applyAlignment="1">
      <alignment horizontal="right"/>
    </xf>
    <xf numFmtId="7" fontId="0" fillId="0" borderId="6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169" fontId="0" fillId="0" borderId="0" xfId="0" applyNumberFormat="1" applyFont="1" applyFill="1" applyAlignment="1">
      <alignment horizontal="right" wrapText="1"/>
    </xf>
    <xf numFmtId="174" fontId="0" fillId="0" borderId="0" xfId="0" applyNumberFormat="1" applyFont="1" applyFill="1" applyAlignment="1">
      <alignment horizontal="right" wrapText="1"/>
    </xf>
    <xf numFmtId="8" fontId="0" fillId="0" borderId="0" xfId="0" applyNumberFormat="1" applyFont="1" applyFill="1" applyAlignment="1">
      <alignment horizontal="right"/>
    </xf>
    <xf numFmtId="7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 horizontal="right" wrapText="1"/>
    </xf>
    <xf numFmtId="174" fontId="0" fillId="0" borderId="0" xfId="0" applyNumberFormat="1" applyFont="1" applyAlignment="1">
      <alignment horizontal="right" wrapText="1"/>
    </xf>
    <xf numFmtId="8" fontId="0" fillId="0" borderId="0" xfId="0" applyNumberFormat="1" applyFont="1" applyAlignment="1">
      <alignment horizontal="right"/>
    </xf>
    <xf numFmtId="7" fontId="0" fillId="0" borderId="0" xfId="0" applyNumberFormat="1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 wrapText="1"/>
    </xf>
    <xf numFmtId="174" fontId="1" fillId="0" borderId="0" xfId="0" applyNumberFormat="1" applyFont="1" applyAlignment="1">
      <alignment horizontal="right" wrapText="1"/>
    </xf>
    <xf numFmtId="8" fontId="1" fillId="0" borderId="0" xfId="0" applyNumberFormat="1" applyFont="1" applyAlignment="1">
      <alignment horizontal="right"/>
    </xf>
    <xf numFmtId="7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187" fontId="0" fillId="4" borderId="8" xfId="0" applyNumberFormat="1" applyFont="1" applyFill="1" applyBorder="1" applyAlignment="1">
      <alignment horizontal="center"/>
    </xf>
    <xf numFmtId="168" fontId="0" fillId="4" borderId="8" xfId="0" applyNumberFormat="1" applyFont="1" applyFill="1" applyBorder="1" applyAlignment="1">
      <alignment horizontal="center"/>
    </xf>
    <xf numFmtId="189" fontId="0" fillId="4" borderId="8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4" borderId="1" xfId="0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187" fontId="0" fillId="4" borderId="0" xfId="0" applyNumberFormat="1" applyFont="1" applyFill="1" applyBorder="1" applyAlignment="1">
      <alignment horizontal="center"/>
    </xf>
    <xf numFmtId="168" fontId="0" fillId="4" borderId="0" xfId="0" applyNumberFormat="1" applyFont="1" applyFill="1" applyBorder="1" applyAlignment="1">
      <alignment horizontal="center"/>
    </xf>
    <xf numFmtId="189" fontId="0" fillId="4" borderId="0" xfId="0" applyNumberFormat="1" applyFont="1" applyFill="1" applyBorder="1" applyAlignment="1">
      <alignment horizontal="center"/>
    </xf>
    <xf numFmtId="168" fontId="0" fillId="4" borderId="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164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187" fontId="8" fillId="0" borderId="2" xfId="0" applyNumberFormat="1" applyFont="1" applyBorder="1" applyAlignment="1">
      <alignment/>
    </xf>
    <xf numFmtId="165" fontId="11" fillId="0" borderId="2" xfId="0" applyNumberFormat="1" applyFont="1" applyFill="1" applyBorder="1" applyAlignment="1">
      <alignment horizontal="right" wrapText="1"/>
    </xf>
    <xf numFmtId="189" fontId="11" fillId="0" borderId="2" xfId="0" applyNumberFormat="1" applyFont="1" applyFill="1" applyBorder="1" applyAlignment="1">
      <alignment horizontal="left" wrapText="1"/>
    </xf>
    <xf numFmtId="0" fontId="0" fillId="0" borderId="2" xfId="0" applyFont="1" applyBorder="1" applyAlignment="1">
      <alignment/>
    </xf>
    <xf numFmtId="0" fontId="1" fillId="0" borderId="0" xfId="0" applyFont="1" applyAlignment="1">
      <alignment/>
    </xf>
    <xf numFmtId="0" fontId="11" fillId="0" borderId="2" xfId="0" applyFont="1" applyFill="1" applyBorder="1" applyAlignment="1">
      <alignment horizontal="left" wrapText="1"/>
    </xf>
    <xf numFmtId="164" fontId="12" fillId="0" borderId="2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187" fontId="11" fillId="0" borderId="2" xfId="0" applyNumberFormat="1" applyFont="1" applyFill="1" applyBorder="1" applyAlignment="1">
      <alignment horizontal="right" wrapText="1"/>
    </xf>
    <xf numFmtId="4" fontId="11" fillId="0" borderId="2" xfId="0" applyNumberFormat="1" applyFont="1" applyFill="1" applyBorder="1" applyAlignment="1">
      <alignment horizontal="right" wrapText="1"/>
    </xf>
    <xf numFmtId="168" fontId="8" fillId="0" borderId="2" xfId="0" applyNumberFormat="1" applyFont="1" applyBorder="1" applyAlignment="1">
      <alignment/>
    </xf>
    <xf numFmtId="164" fontId="0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187" fontId="3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/>
    </xf>
    <xf numFmtId="164" fontId="0" fillId="0" borderId="2" xfId="0" applyNumberFormat="1" applyFont="1" applyBorder="1" applyAlignment="1">
      <alignment horizontal="right" wrapText="1"/>
    </xf>
    <xf numFmtId="187" fontId="3" fillId="0" borderId="2" xfId="0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>
      <alignment horizontal="right" wrapText="1"/>
    </xf>
    <xf numFmtId="4" fontId="3" fillId="0" borderId="2" xfId="0" applyNumberFormat="1" applyFont="1" applyFill="1" applyBorder="1" applyAlignment="1">
      <alignment horizontal="right" wrapText="1"/>
    </xf>
    <xf numFmtId="4" fontId="8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164" fontId="12" fillId="0" borderId="2" xfId="0" applyNumberFormat="1" applyFont="1" applyFill="1" applyBorder="1" applyAlignment="1">
      <alignment horizontal="right" wrapText="1"/>
    </xf>
    <xf numFmtId="3" fontId="11" fillId="0" borderId="2" xfId="0" applyNumberFormat="1" applyFont="1" applyFill="1" applyBorder="1" applyAlignment="1">
      <alignment horizontal="right" wrapText="1"/>
    </xf>
    <xf numFmtId="187" fontId="8" fillId="0" borderId="2" xfId="0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/>
    </xf>
    <xf numFmtId="165" fontId="11" fillId="0" borderId="2" xfId="0" applyNumberFormat="1" applyFont="1" applyFill="1" applyBorder="1" applyAlignment="1">
      <alignment horizontal="right" wrapText="1"/>
    </xf>
    <xf numFmtId="168" fontId="8" fillId="0" borderId="2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2" xfId="0" applyNumberFormat="1" applyFont="1" applyFill="1" applyBorder="1" applyAlignment="1">
      <alignment/>
    </xf>
    <xf numFmtId="187" fontId="0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0" fontId="0" fillId="0" borderId="1" xfId="0" applyFont="1" applyBorder="1" applyAlignment="1">
      <alignment/>
    </xf>
    <xf numFmtId="187" fontId="0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87" fontId="5" fillId="0" borderId="0" xfId="0" applyNumberFormat="1" applyFont="1" applyBorder="1" applyAlignment="1">
      <alignment/>
    </xf>
    <xf numFmtId="189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0" borderId="3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164" fontId="1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87" fontId="1" fillId="0" borderId="5" xfId="0" applyNumberFormat="1" applyFont="1" applyBorder="1" applyAlignment="1">
      <alignment/>
    </xf>
    <xf numFmtId="189" fontId="1" fillId="0" borderId="5" xfId="0" applyNumberFormat="1" applyFont="1" applyBorder="1" applyAlignment="1">
      <alignment/>
    </xf>
    <xf numFmtId="168" fontId="2" fillId="0" borderId="6" xfId="0" applyNumberFormat="1" applyFont="1" applyFill="1" applyBorder="1" applyAlignment="1">
      <alignment horizontal="right" wrapText="1"/>
    </xf>
    <xf numFmtId="0" fontId="4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87" fontId="1" fillId="0" borderId="0" xfId="0" applyNumberFormat="1" applyFont="1" applyBorder="1" applyAlignment="1">
      <alignment/>
    </xf>
    <xf numFmtId="189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18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0" fillId="4" borderId="7" xfId="0" applyFill="1" applyBorder="1" applyAlignment="1">
      <alignment horizontal="center" vertical="top"/>
    </xf>
    <xf numFmtId="0" fontId="0" fillId="4" borderId="8" xfId="0" applyFill="1" applyBorder="1" applyAlignment="1">
      <alignment horizontal="center" vertical="top" wrapText="1"/>
    </xf>
    <xf numFmtId="187" fontId="0" fillId="4" borderId="8" xfId="0" applyNumberFormat="1" applyFill="1" applyBorder="1" applyAlignment="1">
      <alignment horizontal="center" vertical="top" wrapText="1"/>
    </xf>
    <xf numFmtId="168" fontId="0" fillId="4" borderId="8" xfId="0" applyNumberFormat="1" applyFill="1" applyBorder="1" applyAlignment="1">
      <alignment horizontal="center" vertical="top" wrapText="1"/>
    </xf>
    <xf numFmtId="168" fontId="0" fillId="4" borderId="9" xfId="0" applyNumberForma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1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9" fontId="0" fillId="0" borderId="2" xfId="0" applyNumberFormat="1" applyBorder="1" applyAlignment="1">
      <alignment/>
    </xf>
    <xf numFmtId="168" fontId="0" fillId="0" borderId="2" xfId="0" applyNumberFormat="1" applyBorder="1" applyAlignment="1">
      <alignment horizontal="right"/>
    </xf>
    <xf numFmtId="0" fontId="0" fillId="0" borderId="1" xfId="0" applyBorder="1" applyAlignment="1">
      <alignment/>
    </xf>
    <xf numFmtId="14" fontId="0" fillId="0" borderId="0" xfId="0" applyNumberFormat="1" applyBorder="1" applyAlignment="1">
      <alignment/>
    </xf>
    <xf numFmtId="17" fontId="0" fillId="0" borderId="0" xfId="0" applyNumberFormat="1" applyBorder="1" applyAlignment="1">
      <alignment/>
    </xf>
    <xf numFmtId="187" fontId="0" fillId="0" borderId="0" xfId="0" applyNumberFormat="1" applyBorder="1" applyAlignment="1">
      <alignment/>
    </xf>
    <xf numFmtId="168" fontId="0" fillId="0" borderId="3" xfId="0" applyNumberFormat="1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87" fontId="0" fillId="0" borderId="5" xfId="0" applyNumberFormat="1" applyBorder="1" applyAlignment="1">
      <alignment/>
    </xf>
    <xf numFmtId="168" fontId="0" fillId="0" borderId="5" xfId="0" applyNumberFormat="1" applyBorder="1" applyAlignment="1">
      <alignment/>
    </xf>
    <xf numFmtId="168" fontId="0" fillId="0" borderId="6" xfId="0" applyNumberFormat="1" applyBorder="1" applyAlignment="1">
      <alignment horizontal="right"/>
    </xf>
    <xf numFmtId="4" fontId="0" fillId="4" borderId="9" xfId="0" applyNumberFormat="1" applyFont="1" applyFill="1" applyBorder="1" applyAlignment="1">
      <alignment horizontal="center"/>
    </xf>
    <xf numFmtId="37" fontId="0" fillId="4" borderId="5" xfId="0" applyNumberFormat="1" applyFont="1" applyFill="1" applyBorder="1" applyAlignment="1">
      <alignment horizontal="center"/>
    </xf>
    <xf numFmtId="168" fontId="0" fillId="4" borderId="5" xfId="0" applyNumberFormat="1" applyFont="1" applyFill="1" applyBorder="1" applyAlignment="1">
      <alignment horizontal="center"/>
    </xf>
    <xf numFmtId="4" fontId="0" fillId="4" borderId="6" xfId="0" applyNumberFormat="1" applyFont="1" applyFill="1" applyBorder="1" applyAlignment="1">
      <alignment horizontal="center"/>
    </xf>
    <xf numFmtId="168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172" fontId="0" fillId="0" borderId="2" xfId="0" applyNumberFormat="1" applyFont="1" applyFill="1" applyBorder="1" applyAlignment="1">
      <alignment horizontal="right"/>
    </xf>
    <xf numFmtId="168" fontId="0" fillId="0" borderId="2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left"/>
    </xf>
    <xf numFmtId="37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/>
    </xf>
    <xf numFmtId="4" fontId="0" fillId="0" borderId="3" xfId="0" applyNumberFormat="1" applyFont="1" applyFill="1" applyBorder="1" applyAlignment="1">
      <alignment/>
    </xf>
    <xf numFmtId="3" fontId="5" fillId="0" borderId="3" xfId="0" applyNumberFormat="1" applyFont="1" applyFill="1" applyBorder="1" applyAlignment="1">
      <alignment/>
    </xf>
    <xf numFmtId="168" fontId="5" fillId="0" borderId="3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/>
    </xf>
    <xf numFmtId="168" fontId="0" fillId="0" borderId="5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4" fontId="0" fillId="0" borderId="6" xfId="0" applyNumberFormat="1" applyFont="1" applyFill="1" applyBorder="1" applyAlignment="1">
      <alignment/>
    </xf>
    <xf numFmtId="168" fontId="1" fillId="0" borderId="0" xfId="0" applyNumberFormat="1" applyFont="1" applyAlignment="1">
      <alignment horizontal="right"/>
    </xf>
    <xf numFmtId="176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Alignment="1">
      <alignment horizontal="center" wrapText="1"/>
    </xf>
    <xf numFmtId="168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187" fontId="0" fillId="0" borderId="0" xfId="0" applyNumberForma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Alignment="1">
      <alignment horizontal="right"/>
    </xf>
    <xf numFmtId="168" fontId="0" fillId="0" borderId="0" xfId="0" applyNumberForma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605"/>
  <sheetViews>
    <sheetView workbookViewId="0" topLeftCell="A1">
      <pane ySplit="2" topLeftCell="BM3" activePane="bottomLeft" state="frozen"/>
      <selection pane="topLeft" activeCell="Q22" sqref="Q22"/>
      <selection pane="bottomLeft" activeCell="Q22" sqref="Q22"/>
    </sheetView>
  </sheetViews>
  <sheetFormatPr defaultColWidth="9.140625" defaultRowHeight="12.75"/>
  <cols>
    <col min="1" max="1" width="12.00390625" style="183" customWidth="1"/>
    <col min="2" max="2" width="12.8515625" style="248" customWidth="1"/>
    <col min="3" max="3" width="12.28125" style="248" customWidth="1"/>
    <col min="4" max="4" width="13.57421875" style="249" customWidth="1"/>
    <col min="5" max="5" width="13.57421875" style="250" customWidth="1"/>
    <col min="6" max="6" width="14.140625" style="251" customWidth="1"/>
    <col min="7" max="7" width="21.7109375" style="253" customWidth="1"/>
    <col min="8" max="16384" width="9.140625" style="183" customWidth="1"/>
  </cols>
  <sheetData>
    <row r="1" spans="1:7" ht="13.5" customHeight="1">
      <c r="A1" s="180" t="s">
        <v>0</v>
      </c>
      <c r="B1" s="72" t="s">
        <v>12</v>
      </c>
      <c r="C1" s="72" t="s">
        <v>6</v>
      </c>
      <c r="D1" s="181" t="s">
        <v>3</v>
      </c>
      <c r="E1" s="182" t="s">
        <v>23</v>
      </c>
      <c r="F1" s="110" t="s">
        <v>1</v>
      </c>
      <c r="G1" s="111" t="s">
        <v>28</v>
      </c>
    </row>
    <row r="2" spans="1:7" ht="12.75">
      <c r="A2" s="184"/>
      <c r="B2" s="113" t="s">
        <v>8</v>
      </c>
      <c r="C2" s="113" t="s">
        <v>32</v>
      </c>
      <c r="D2" s="185" t="s">
        <v>10</v>
      </c>
      <c r="E2" s="186" t="s">
        <v>14</v>
      </c>
      <c r="F2" s="115"/>
      <c r="G2" s="116" t="s">
        <v>27</v>
      </c>
    </row>
    <row r="3" spans="1:7" ht="12.75">
      <c r="A3" s="117" t="s">
        <v>33</v>
      </c>
      <c r="B3" s="118">
        <v>36573</v>
      </c>
      <c r="C3" s="44">
        <v>118482</v>
      </c>
      <c r="D3" s="187" t="s">
        <v>30</v>
      </c>
      <c r="E3" s="188"/>
      <c r="F3" s="189"/>
      <c r="G3" s="189"/>
    </row>
    <row r="4" spans="1:7" ht="12.75">
      <c r="A4" s="117"/>
      <c r="B4" s="190"/>
      <c r="C4" s="191">
        <v>63600</v>
      </c>
      <c r="D4" s="192">
        <v>70.387</v>
      </c>
      <c r="E4" s="193">
        <v>18.375</v>
      </c>
      <c r="F4" s="194">
        <f>PRODUCT(C4,D4)</f>
        <v>4476613.2</v>
      </c>
      <c r="G4" s="194">
        <f>F4-PRODUCT(C4,E4)</f>
        <v>3307963.2</v>
      </c>
    </row>
    <row r="5" spans="1:7" ht="12.75">
      <c r="A5" s="117"/>
      <c r="B5" s="190"/>
      <c r="C5" s="191">
        <v>14722</v>
      </c>
      <c r="D5" s="192">
        <v>70.387</v>
      </c>
      <c r="E5" s="193">
        <v>22.25</v>
      </c>
      <c r="F5" s="194">
        <f>PRODUCT(C5,D5)</f>
        <v>1036237.414</v>
      </c>
      <c r="G5" s="194">
        <f>F5-PRODUCT(C5,E5)</f>
        <v>708672.914</v>
      </c>
    </row>
    <row r="6" spans="1:7" ht="12.75">
      <c r="A6" s="117"/>
      <c r="B6" s="190"/>
      <c r="C6" s="191">
        <v>1600</v>
      </c>
      <c r="D6" s="192">
        <v>70.387</v>
      </c>
      <c r="E6" s="193">
        <v>6.9688</v>
      </c>
      <c r="F6" s="194">
        <f>PRODUCT(C6,D6)</f>
        <v>112619.2</v>
      </c>
      <c r="G6" s="194">
        <f>F6-PRODUCT(C6,E6)</f>
        <v>101469.12</v>
      </c>
    </row>
    <row r="7" spans="1:7" ht="12.75">
      <c r="A7" s="117"/>
      <c r="B7" s="190"/>
      <c r="C7" s="191">
        <v>38560</v>
      </c>
      <c r="D7" s="192">
        <v>70.387</v>
      </c>
      <c r="E7" s="193">
        <v>22.25</v>
      </c>
      <c r="F7" s="194">
        <f>PRODUCT(C7,D7)</f>
        <v>2714122.72</v>
      </c>
      <c r="G7" s="194">
        <f>F7-PRODUCT(C7,E7)</f>
        <v>1856162.7200000002</v>
      </c>
    </row>
    <row r="8" spans="1:7" ht="12.75">
      <c r="A8" s="117" t="s">
        <v>33</v>
      </c>
      <c r="B8" s="118">
        <v>36635</v>
      </c>
      <c r="C8" s="44">
        <v>100000</v>
      </c>
      <c r="D8" s="187" t="s">
        <v>30</v>
      </c>
      <c r="E8" s="193"/>
      <c r="F8" s="194"/>
      <c r="G8" s="194"/>
    </row>
    <row r="9" spans="1:7" ht="12.75">
      <c r="A9" s="195"/>
      <c r="B9" s="196"/>
      <c r="C9" s="191">
        <v>5022</v>
      </c>
      <c r="D9" s="192">
        <v>70.494</v>
      </c>
      <c r="E9" s="193">
        <v>0</v>
      </c>
      <c r="F9" s="194">
        <f>PRODUCT(C9,D9)</f>
        <v>354020.868</v>
      </c>
      <c r="G9" s="194">
        <f>F9-PRODUCT(C9,E9)</f>
        <v>354020.868</v>
      </c>
    </row>
    <row r="10" spans="1:7" ht="12.75">
      <c r="A10" s="195"/>
      <c r="B10" s="196"/>
      <c r="C10" s="191">
        <v>9980</v>
      </c>
      <c r="D10" s="192">
        <v>70.494</v>
      </c>
      <c r="E10" s="193">
        <v>0</v>
      </c>
      <c r="F10" s="194">
        <f>PRODUCT(C10,D10)</f>
        <v>703530.12</v>
      </c>
      <c r="G10" s="194">
        <f>F10-PRODUCT(C10,E10)</f>
        <v>703530.12</v>
      </c>
    </row>
    <row r="11" spans="1:7" ht="12.75">
      <c r="A11" s="195"/>
      <c r="B11" s="196"/>
      <c r="C11" s="191">
        <v>26698</v>
      </c>
      <c r="D11" s="192">
        <v>70.494</v>
      </c>
      <c r="E11" s="193">
        <v>0</v>
      </c>
      <c r="F11" s="194">
        <f>PRODUCT(C11,D11)</f>
        <v>1882048.812</v>
      </c>
      <c r="G11" s="194">
        <f>F11-PRODUCT(C11,E11)</f>
        <v>1882048.812</v>
      </c>
    </row>
    <row r="12" spans="1:7" ht="12.75">
      <c r="A12" s="195"/>
      <c r="B12" s="196"/>
      <c r="C12" s="191">
        <v>58300</v>
      </c>
      <c r="D12" s="192">
        <v>70.494</v>
      </c>
      <c r="E12" s="193">
        <v>18.375</v>
      </c>
      <c r="F12" s="194">
        <f>PRODUCT(C12,D12)</f>
        <v>4109800.2</v>
      </c>
      <c r="G12" s="194">
        <f>F12-PRODUCT(C12,E12)</f>
        <v>3038537.7</v>
      </c>
    </row>
    <row r="13" spans="1:7" ht="12.75">
      <c r="A13" s="117" t="s">
        <v>33</v>
      </c>
      <c r="B13" s="118">
        <v>36767</v>
      </c>
      <c r="C13" s="44">
        <v>124102</v>
      </c>
      <c r="D13" s="187" t="s">
        <v>30</v>
      </c>
      <c r="E13" s="197"/>
      <c r="F13" s="189"/>
      <c r="G13" s="189"/>
    </row>
    <row r="14" spans="1:7" ht="12.75">
      <c r="A14" s="117"/>
      <c r="B14" s="190"/>
      <c r="C14" s="191">
        <v>50000</v>
      </c>
      <c r="D14" s="192">
        <v>86.8473</v>
      </c>
      <c r="E14" s="193">
        <v>18.375</v>
      </c>
      <c r="F14" s="194">
        <f aca="true" t="shared" si="0" ref="F14:F19">PRODUCT(C14,D14)</f>
        <v>4342365</v>
      </c>
      <c r="G14" s="194">
        <f aca="true" t="shared" si="1" ref="G14:G19">F14-PRODUCT(C14,E14)</f>
        <v>3423615</v>
      </c>
    </row>
    <row r="15" spans="1:7" ht="12.75">
      <c r="A15" s="117"/>
      <c r="B15" s="190"/>
      <c r="C15" s="191">
        <v>13920</v>
      </c>
      <c r="D15" s="192">
        <v>86.8473</v>
      </c>
      <c r="E15" s="193">
        <v>15.25</v>
      </c>
      <c r="F15" s="194">
        <f t="shared" si="0"/>
        <v>1208914.416</v>
      </c>
      <c r="G15" s="194">
        <f t="shared" si="1"/>
        <v>996634.416</v>
      </c>
    </row>
    <row r="16" spans="1:7" ht="12.75">
      <c r="A16" s="117"/>
      <c r="B16" s="190"/>
      <c r="C16" s="191">
        <v>60182</v>
      </c>
      <c r="D16" s="192">
        <v>86.8473</v>
      </c>
      <c r="E16" s="193">
        <v>18.375</v>
      </c>
      <c r="F16" s="194">
        <f t="shared" si="0"/>
        <v>5226644.2086000005</v>
      </c>
      <c r="G16" s="194">
        <f t="shared" si="1"/>
        <v>4120799.9586000005</v>
      </c>
    </row>
    <row r="17" spans="1:7" ht="12.75">
      <c r="A17" s="198" t="s">
        <v>33</v>
      </c>
      <c r="B17" s="199">
        <v>36873</v>
      </c>
      <c r="C17" s="200">
        <v>100000</v>
      </c>
      <c r="D17" s="201">
        <v>76.6901</v>
      </c>
      <c r="E17" s="202">
        <v>18.375</v>
      </c>
      <c r="F17" s="203">
        <f t="shared" si="0"/>
        <v>7669010</v>
      </c>
      <c r="G17" s="204">
        <f t="shared" si="1"/>
        <v>5831510</v>
      </c>
    </row>
    <row r="18" spans="1:7" ht="12.75">
      <c r="A18" s="198" t="s">
        <v>33</v>
      </c>
      <c r="B18" s="199">
        <v>36894</v>
      </c>
      <c r="C18" s="200">
        <v>1000</v>
      </c>
      <c r="D18" s="201">
        <v>77.625</v>
      </c>
      <c r="E18" s="202">
        <v>67.8125</v>
      </c>
      <c r="F18" s="203">
        <f t="shared" si="0"/>
        <v>77625</v>
      </c>
      <c r="G18" s="204">
        <f t="shared" si="1"/>
        <v>9812.5</v>
      </c>
    </row>
    <row r="19" spans="1:7" ht="12.75">
      <c r="A19" s="198" t="s">
        <v>33</v>
      </c>
      <c r="B19" s="199">
        <v>36894</v>
      </c>
      <c r="C19" s="200">
        <v>1000</v>
      </c>
      <c r="D19" s="201">
        <v>77</v>
      </c>
      <c r="E19" s="202">
        <v>67.8125</v>
      </c>
      <c r="F19" s="203">
        <f t="shared" si="0"/>
        <v>77000</v>
      </c>
      <c r="G19" s="204">
        <f t="shared" si="1"/>
        <v>9187.5</v>
      </c>
    </row>
    <row r="20" spans="1:7" ht="12.75">
      <c r="A20" s="88" t="s">
        <v>33</v>
      </c>
      <c r="B20" s="118">
        <v>36894</v>
      </c>
      <c r="C20" s="200">
        <v>1500</v>
      </c>
      <c r="D20" s="187" t="s">
        <v>30</v>
      </c>
      <c r="E20" s="202"/>
      <c r="F20" s="203"/>
      <c r="G20" s="204"/>
    </row>
    <row r="21" spans="1:7" ht="12.75">
      <c r="A21" s="198"/>
      <c r="B21" s="190"/>
      <c r="C21" s="205">
        <v>1000</v>
      </c>
      <c r="D21" s="192">
        <v>76</v>
      </c>
      <c r="E21" s="206">
        <v>67.8125</v>
      </c>
      <c r="F21" s="194">
        <f aca="true" t="shared" si="2" ref="F21:F84">PRODUCT(C21,D21)</f>
        <v>76000</v>
      </c>
      <c r="G21" s="207">
        <f aca="true" t="shared" si="3" ref="G21:G84">F21-PRODUCT(C21,E21)</f>
        <v>8187.5</v>
      </c>
    </row>
    <row r="22" spans="1:7" ht="12.75">
      <c r="A22" s="198"/>
      <c r="B22" s="190"/>
      <c r="C22" s="205">
        <v>500</v>
      </c>
      <c r="D22" s="192">
        <v>76</v>
      </c>
      <c r="E22" s="206">
        <v>18.375</v>
      </c>
      <c r="F22" s="194">
        <f t="shared" si="2"/>
        <v>38000</v>
      </c>
      <c r="G22" s="207">
        <f t="shared" si="3"/>
        <v>28812.5</v>
      </c>
    </row>
    <row r="23" spans="1:7" ht="12.75">
      <c r="A23" s="198" t="s">
        <v>33</v>
      </c>
      <c r="B23" s="199">
        <v>36895</v>
      </c>
      <c r="C23" s="200">
        <v>500</v>
      </c>
      <c r="D23" s="201">
        <v>73.625</v>
      </c>
      <c r="E23" s="202">
        <v>67.8125</v>
      </c>
      <c r="F23" s="203">
        <f t="shared" si="2"/>
        <v>36812.5</v>
      </c>
      <c r="G23" s="204">
        <f t="shared" si="3"/>
        <v>2906.25</v>
      </c>
    </row>
    <row r="24" spans="1:7" ht="12.75">
      <c r="A24" s="198" t="s">
        <v>33</v>
      </c>
      <c r="B24" s="199">
        <v>36895</v>
      </c>
      <c r="C24" s="200">
        <v>500</v>
      </c>
      <c r="D24" s="201">
        <v>71.125</v>
      </c>
      <c r="E24" s="202">
        <v>18.375</v>
      </c>
      <c r="F24" s="203">
        <f t="shared" si="2"/>
        <v>35562.5</v>
      </c>
      <c r="G24" s="204">
        <f t="shared" si="3"/>
        <v>26375</v>
      </c>
    </row>
    <row r="25" spans="1:7" ht="12.75">
      <c r="A25" s="198" t="s">
        <v>33</v>
      </c>
      <c r="B25" s="199">
        <v>36896</v>
      </c>
      <c r="C25" s="200">
        <v>500</v>
      </c>
      <c r="D25" s="201">
        <v>72.875</v>
      </c>
      <c r="E25" s="202">
        <v>67.8125</v>
      </c>
      <c r="F25" s="203">
        <f t="shared" si="2"/>
        <v>36437.5</v>
      </c>
      <c r="G25" s="204">
        <f t="shared" si="3"/>
        <v>2531.25</v>
      </c>
    </row>
    <row r="26" spans="1:7" ht="12.75">
      <c r="A26" s="198" t="s">
        <v>33</v>
      </c>
      <c r="B26" s="199">
        <v>36896</v>
      </c>
      <c r="C26" s="200">
        <v>500</v>
      </c>
      <c r="D26" s="201">
        <v>71.625</v>
      </c>
      <c r="E26" s="202">
        <v>18.375</v>
      </c>
      <c r="F26" s="203">
        <f t="shared" si="2"/>
        <v>35812.5</v>
      </c>
      <c r="G26" s="204">
        <f t="shared" si="3"/>
        <v>26625</v>
      </c>
    </row>
    <row r="27" spans="1:7" ht="12.75">
      <c r="A27" s="198" t="s">
        <v>33</v>
      </c>
      <c r="B27" s="199">
        <v>36899</v>
      </c>
      <c r="C27" s="200">
        <v>500</v>
      </c>
      <c r="D27" s="201">
        <v>71.375</v>
      </c>
      <c r="E27" s="202">
        <v>18.375</v>
      </c>
      <c r="F27" s="203">
        <f t="shared" si="2"/>
        <v>35687.5</v>
      </c>
      <c r="G27" s="204">
        <f t="shared" si="3"/>
        <v>26500</v>
      </c>
    </row>
    <row r="28" spans="1:7" ht="12.75">
      <c r="A28" s="198" t="s">
        <v>33</v>
      </c>
      <c r="B28" s="199">
        <v>36899</v>
      </c>
      <c r="C28" s="200">
        <v>500</v>
      </c>
      <c r="D28" s="201">
        <v>71.6875</v>
      </c>
      <c r="E28" s="202">
        <v>67.8125</v>
      </c>
      <c r="F28" s="203">
        <f t="shared" si="2"/>
        <v>35843.75</v>
      </c>
      <c r="G28" s="204">
        <f t="shared" si="3"/>
        <v>1937.5</v>
      </c>
    </row>
    <row r="29" spans="1:7" ht="12.75">
      <c r="A29" s="198" t="s">
        <v>33</v>
      </c>
      <c r="B29" s="199">
        <v>36900</v>
      </c>
      <c r="C29" s="200">
        <v>500</v>
      </c>
      <c r="D29" s="201">
        <v>72.125</v>
      </c>
      <c r="E29" s="202">
        <v>67.8125</v>
      </c>
      <c r="F29" s="203">
        <f t="shared" si="2"/>
        <v>36062.5</v>
      </c>
      <c r="G29" s="204">
        <f t="shared" si="3"/>
        <v>2156.25</v>
      </c>
    </row>
    <row r="30" spans="1:7" ht="12.75">
      <c r="A30" s="198" t="s">
        <v>33</v>
      </c>
      <c r="B30" s="199">
        <v>36900</v>
      </c>
      <c r="C30" s="200">
        <v>500</v>
      </c>
      <c r="D30" s="201">
        <v>70</v>
      </c>
      <c r="E30" s="202">
        <v>18.375</v>
      </c>
      <c r="F30" s="203">
        <f t="shared" si="2"/>
        <v>35000</v>
      </c>
      <c r="G30" s="204">
        <f t="shared" si="3"/>
        <v>25812.5</v>
      </c>
    </row>
    <row r="31" spans="1:7" ht="12.75">
      <c r="A31" s="198" t="s">
        <v>33</v>
      </c>
      <c r="B31" s="199">
        <v>36901</v>
      </c>
      <c r="C31" s="200">
        <v>500</v>
      </c>
      <c r="D31" s="201">
        <v>68.875</v>
      </c>
      <c r="E31" s="202">
        <v>18.375</v>
      </c>
      <c r="F31" s="203">
        <f t="shared" si="2"/>
        <v>34437.5</v>
      </c>
      <c r="G31" s="204">
        <f t="shared" si="3"/>
        <v>25250</v>
      </c>
    </row>
    <row r="32" spans="1:7" ht="12.75">
      <c r="A32" s="198" t="s">
        <v>29</v>
      </c>
      <c r="B32" s="199">
        <v>36901</v>
      </c>
      <c r="C32" s="200">
        <v>500</v>
      </c>
      <c r="D32" s="201">
        <v>70.375</v>
      </c>
      <c r="E32" s="202">
        <v>67.8125</v>
      </c>
      <c r="F32" s="203">
        <f t="shared" si="2"/>
        <v>35187.5</v>
      </c>
      <c r="G32" s="204">
        <f t="shared" si="3"/>
        <v>1281.25</v>
      </c>
    </row>
    <row r="33" spans="1:7" ht="12.75">
      <c r="A33" s="198" t="s">
        <v>29</v>
      </c>
      <c r="B33" s="199">
        <v>36902</v>
      </c>
      <c r="C33" s="200">
        <v>500</v>
      </c>
      <c r="D33" s="201">
        <v>70</v>
      </c>
      <c r="E33" s="202">
        <v>67.8125</v>
      </c>
      <c r="F33" s="203">
        <f t="shared" si="2"/>
        <v>35000</v>
      </c>
      <c r="G33" s="204">
        <f t="shared" si="3"/>
        <v>1093.75</v>
      </c>
    </row>
    <row r="34" spans="1:7" ht="12.75">
      <c r="A34" s="198" t="s">
        <v>29</v>
      </c>
      <c r="B34" s="199">
        <v>36902</v>
      </c>
      <c r="C34" s="200">
        <v>500</v>
      </c>
      <c r="D34" s="201">
        <v>69.0625</v>
      </c>
      <c r="E34" s="202">
        <v>18.375</v>
      </c>
      <c r="F34" s="203">
        <f t="shared" si="2"/>
        <v>34531.25</v>
      </c>
      <c r="G34" s="204">
        <f t="shared" si="3"/>
        <v>25343.75</v>
      </c>
    </row>
    <row r="35" spans="1:7" ht="12.75">
      <c r="A35" s="198" t="s">
        <v>29</v>
      </c>
      <c r="B35" s="199">
        <v>36903</v>
      </c>
      <c r="C35" s="200">
        <v>500</v>
      </c>
      <c r="D35" s="201">
        <v>70</v>
      </c>
      <c r="E35" s="202">
        <v>67.8125</v>
      </c>
      <c r="F35" s="203">
        <f t="shared" si="2"/>
        <v>35000</v>
      </c>
      <c r="G35" s="204">
        <f t="shared" si="3"/>
        <v>1093.75</v>
      </c>
    </row>
    <row r="36" spans="1:7" ht="12.75">
      <c r="A36" s="198" t="s">
        <v>29</v>
      </c>
      <c r="B36" s="199">
        <v>36903</v>
      </c>
      <c r="C36" s="200">
        <v>500</v>
      </c>
      <c r="D36" s="201">
        <v>70</v>
      </c>
      <c r="E36" s="202">
        <v>18.375</v>
      </c>
      <c r="F36" s="203">
        <f t="shared" si="2"/>
        <v>35000</v>
      </c>
      <c r="G36" s="204">
        <f t="shared" si="3"/>
        <v>25812.5</v>
      </c>
    </row>
    <row r="37" spans="1:7" ht="12.75">
      <c r="A37" s="198" t="s">
        <v>29</v>
      </c>
      <c r="B37" s="199">
        <v>36907</v>
      </c>
      <c r="C37" s="200">
        <v>500</v>
      </c>
      <c r="D37" s="201">
        <v>68.1875</v>
      </c>
      <c r="E37" s="202">
        <v>18.375</v>
      </c>
      <c r="F37" s="203">
        <f t="shared" si="2"/>
        <v>34093.75</v>
      </c>
      <c r="G37" s="204">
        <f t="shared" si="3"/>
        <v>24906.25</v>
      </c>
    </row>
    <row r="38" spans="1:7" ht="12.75">
      <c r="A38" s="198" t="s">
        <v>29</v>
      </c>
      <c r="B38" s="199">
        <v>36908</v>
      </c>
      <c r="C38" s="200">
        <v>500</v>
      </c>
      <c r="D38" s="201">
        <v>70</v>
      </c>
      <c r="E38" s="202">
        <v>67.8125</v>
      </c>
      <c r="F38" s="203">
        <f t="shared" si="2"/>
        <v>35000</v>
      </c>
      <c r="G38" s="204">
        <f t="shared" si="3"/>
        <v>1093.75</v>
      </c>
    </row>
    <row r="39" spans="1:7" ht="12.75">
      <c r="A39" s="198" t="s">
        <v>29</v>
      </c>
      <c r="B39" s="199">
        <v>36908</v>
      </c>
      <c r="C39" s="200">
        <v>500</v>
      </c>
      <c r="D39" s="201">
        <v>69.25</v>
      </c>
      <c r="E39" s="202">
        <v>18.375</v>
      </c>
      <c r="F39" s="203">
        <f t="shared" si="2"/>
        <v>34625</v>
      </c>
      <c r="G39" s="204">
        <f t="shared" si="3"/>
        <v>25437.5</v>
      </c>
    </row>
    <row r="40" spans="1:7" ht="12.75">
      <c r="A40" s="198" t="s">
        <v>29</v>
      </c>
      <c r="B40" s="199">
        <v>36909</v>
      </c>
      <c r="C40" s="200">
        <v>500</v>
      </c>
      <c r="D40" s="201">
        <v>70.875</v>
      </c>
      <c r="E40" s="202">
        <v>18.375</v>
      </c>
      <c r="F40" s="203">
        <f t="shared" si="2"/>
        <v>35437.5</v>
      </c>
      <c r="G40" s="204">
        <f t="shared" si="3"/>
        <v>26250</v>
      </c>
    </row>
    <row r="41" spans="1:7" ht="12.75">
      <c r="A41" s="198" t="s">
        <v>29</v>
      </c>
      <c r="B41" s="199">
        <v>36909</v>
      </c>
      <c r="C41" s="200">
        <v>500</v>
      </c>
      <c r="D41" s="201">
        <v>72</v>
      </c>
      <c r="E41" s="202">
        <v>67.8125</v>
      </c>
      <c r="F41" s="203">
        <f t="shared" si="2"/>
        <v>36000</v>
      </c>
      <c r="G41" s="204">
        <f t="shared" si="3"/>
        <v>2093.75</v>
      </c>
    </row>
    <row r="42" spans="1:7" ht="12.75">
      <c r="A42" s="198" t="s">
        <v>29</v>
      </c>
      <c r="B42" s="199">
        <v>36910</v>
      </c>
      <c r="C42" s="200">
        <v>500</v>
      </c>
      <c r="D42" s="201">
        <v>71</v>
      </c>
      <c r="E42" s="202">
        <v>18.375</v>
      </c>
      <c r="F42" s="203">
        <f t="shared" si="2"/>
        <v>35500</v>
      </c>
      <c r="G42" s="204">
        <f t="shared" si="3"/>
        <v>26312.5</v>
      </c>
    </row>
    <row r="43" spans="1:7" ht="12.75">
      <c r="A43" s="198" t="s">
        <v>29</v>
      </c>
      <c r="B43" s="199">
        <v>36910</v>
      </c>
      <c r="C43" s="200">
        <v>500</v>
      </c>
      <c r="D43" s="201">
        <v>71.125</v>
      </c>
      <c r="E43" s="202">
        <v>67.8125</v>
      </c>
      <c r="F43" s="203">
        <f t="shared" si="2"/>
        <v>35562.5</v>
      </c>
      <c r="G43" s="204">
        <f t="shared" si="3"/>
        <v>1656.25</v>
      </c>
    </row>
    <row r="44" spans="1:7" ht="12.75">
      <c r="A44" s="198" t="s">
        <v>29</v>
      </c>
      <c r="B44" s="199">
        <v>36913</v>
      </c>
      <c r="C44" s="200">
        <v>500</v>
      </c>
      <c r="D44" s="201">
        <v>73.25</v>
      </c>
      <c r="E44" s="202">
        <v>18.375</v>
      </c>
      <c r="F44" s="203">
        <f t="shared" si="2"/>
        <v>36625</v>
      </c>
      <c r="G44" s="204">
        <f t="shared" si="3"/>
        <v>27437.5</v>
      </c>
    </row>
    <row r="45" spans="1:7" ht="12.75">
      <c r="A45" s="198" t="s">
        <v>29</v>
      </c>
      <c r="B45" s="199">
        <v>36913</v>
      </c>
      <c r="C45" s="200">
        <v>500</v>
      </c>
      <c r="D45" s="201">
        <v>73.5</v>
      </c>
      <c r="E45" s="202">
        <v>67.8125</v>
      </c>
      <c r="F45" s="203">
        <f t="shared" si="2"/>
        <v>36750</v>
      </c>
      <c r="G45" s="204">
        <f t="shared" si="3"/>
        <v>2843.75</v>
      </c>
    </row>
    <row r="46" spans="1:7" ht="12.75">
      <c r="A46" s="198" t="s">
        <v>29</v>
      </c>
      <c r="B46" s="199">
        <v>36914</v>
      </c>
      <c r="C46" s="200">
        <v>1000</v>
      </c>
      <c r="D46" s="201">
        <v>77</v>
      </c>
      <c r="E46" s="202">
        <v>67.8125</v>
      </c>
      <c r="F46" s="203">
        <f t="shared" si="2"/>
        <v>77000</v>
      </c>
      <c r="G46" s="204">
        <f t="shared" si="3"/>
        <v>9187.5</v>
      </c>
    </row>
    <row r="47" spans="1:7" ht="12.75">
      <c r="A47" s="198" t="s">
        <v>29</v>
      </c>
      <c r="B47" s="199">
        <v>36914</v>
      </c>
      <c r="C47" s="200">
        <v>500</v>
      </c>
      <c r="D47" s="201">
        <v>77.25</v>
      </c>
      <c r="E47" s="202">
        <v>67.8125</v>
      </c>
      <c r="F47" s="203">
        <f t="shared" si="2"/>
        <v>38625</v>
      </c>
      <c r="G47" s="204">
        <f t="shared" si="3"/>
        <v>4718.75</v>
      </c>
    </row>
    <row r="48" spans="1:7" ht="12.75">
      <c r="A48" s="198" t="s">
        <v>29</v>
      </c>
      <c r="B48" s="199">
        <v>36914</v>
      </c>
      <c r="C48" s="200">
        <v>500</v>
      </c>
      <c r="D48" s="201">
        <v>77.5625</v>
      </c>
      <c r="E48" s="202">
        <v>18.375</v>
      </c>
      <c r="F48" s="203">
        <f t="shared" si="2"/>
        <v>38781.25</v>
      </c>
      <c r="G48" s="204">
        <f t="shared" si="3"/>
        <v>29593.75</v>
      </c>
    </row>
    <row r="49" spans="1:7" ht="12.75">
      <c r="A49" s="198" t="s">
        <v>29</v>
      </c>
      <c r="B49" s="199">
        <v>36915</v>
      </c>
      <c r="C49" s="200">
        <v>1000</v>
      </c>
      <c r="D49" s="201">
        <v>81</v>
      </c>
      <c r="E49" s="202">
        <v>67.8125</v>
      </c>
      <c r="F49" s="203">
        <f t="shared" si="2"/>
        <v>81000</v>
      </c>
      <c r="G49" s="204">
        <f t="shared" si="3"/>
        <v>13187.5</v>
      </c>
    </row>
    <row r="50" spans="1:7" ht="12.75">
      <c r="A50" s="198" t="s">
        <v>29</v>
      </c>
      <c r="B50" s="199">
        <v>36915</v>
      </c>
      <c r="C50" s="200">
        <v>500</v>
      </c>
      <c r="D50" s="201">
        <v>79.4375</v>
      </c>
      <c r="E50" s="202">
        <v>18.375</v>
      </c>
      <c r="F50" s="203">
        <f t="shared" si="2"/>
        <v>39718.75</v>
      </c>
      <c r="G50" s="204">
        <f t="shared" si="3"/>
        <v>30531.25</v>
      </c>
    </row>
    <row r="51" spans="1:7" ht="12.75">
      <c r="A51" s="198" t="s">
        <v>29</v>
      </c>
      <c r="B51" s="199">
        <v>36915</v>
      </c>
      <c r="C51" s="200">
        <v>1000</v>
      </c>
      <c r="D51" s="201">
        <v>80</v>
      </c>
      <c r="E51" s="202">
        <v>67.8125</v>
      </c>
      <c r="F51" s="203">
        <f t="shared" si="2"/>
        <v>80000</v>
      </c>
      <c r="G51" s="204">
        <f t="shared" si="3"/>
        <v>12187.5</v>
      </c>
    </row>
    <row r="52" spans="1:7" ht="12.75">
      <c r="A52" s="198" t="s">
        <v>29</v>
      </c>
      <c r="B52" s="199">
        <v>36916</v>
      </c>
      <c r="C52" s="200">
        <v>2000</v>
      </c>
      <c r="D52" s="201">
        <v>80</v>
      </c>
      <c r="E52" s="202">
        <v>67.8125</v>
      </c>
      <c r="F52" s="203">
        <f t="shared" si="2"/>
        <v>160000</v>
      </c>
      <c r="G52" s="204">
        <f t="shared" si="3"/>
        <v>24375</v>
      </c>
    </row>
    <row r="53" spans="1:7" ht="12.75">
      <c r="A53" s="198" t="s">
        <v>29</v>
      </c>
      <c r="B53" s="199">
        <v>36916</v>
      </c>
      <c r="C53" s="200">
        <v>500</v>
      </c>
      <c r="D53" s="201">
        <v>80.875</v>
      </c>
      <c r="E53" s="202">
        <v>18.375</v>
      </c>
      <c r="F53" s="203">
        <f t="shared" si="2"/>
        <v>40437.5</v>
      </c>
      <c r="G53" s="204">
        <f t="shared" si="3"/>
        <v>31250</v>
      </c>
    </row>
    <row r="54" spans="1:7" ht="12.75">
      <c r="A54" s="198" t="s">
        <v>29</v>
      </c>
      <c r="B54" s="199">
        <v>36917</v>
      </c>
      <c r="C54" s="200">
        <v>2000</v>
      </c>
      <c r="D54" s="201">
        <v>81.3125</v>
      </c>
      <c r="E54" s="202">
        <v>67.8125</v>
      </c>
      <c r="F54" s="203">
        <f t="shared" si="2"/>
        <v>162625</v>
      </c>
      <c r="G54" s="204">
        <f t="shared" si="3"/>
        <v>27000</v>
      </c>
    </row>
    <row r="55" spans="1:7" ht="12.75">
      <c r="A55" s="198" t="s">
        <v>29</v>
      </c>
      <c r="B55" s="199">
        <v>36917</v>
      </c>
      <c r="C55" s="200">
        <v>500</v>
      </c>
      <c r="D55" s="201">
        <v>82</v>
      </c>
      <c r="E55" s="202">
        <v>18.375</v>
      </c>
      <c r="F55" s="203">
        <f t="shared" si="2"/>
        <v>41000</v>
      </c>
      <c r="G55" s="204">
        <f t="shared" si="3"/>
        <v>31812.5</v>
      </c>
    </row>
    <row r="56" spans="1:7" ht="12.75">
      <c r="A56" s="198" t="s">
        <v>29</v>
      </c>
      <c r="B56" s="199">
        <v>36920</v>
      </c>
      <c r="C56" s="200">
        <v>2000</v>
      </c>
      <c r="D56" s="201">
        <v>81.03</v>
      </c>
      <c r="E56" s="202">
        <v>67.8125</v>
      </c>
      <c r="F56" s="203">
        <f t="shared" si="2"/>
        <v>162060</v>
      </c>
      <c r="G56" s="204">
        <f t="shared" si="3"/>
        <v>26435</v>
      </c>
    </row>
    <row r="57" spans="1:7" ht="12.75">
      <c r="A57" s="198" t="s">
        <v>29</v>
      </c>
      <c r="B57" s="199">
        <v>36920</v>
      </c>
      <c r="C57" s="200">
        <v>500</v>
      </c>
      <c r="D57" s="201">
        <v>80.318</v>
      </c>
      <c r="E57" s="202">
        <v>18.375</v>
      </c>
      <c r="F57" s="203">
        <f t="shared" si="2"/>
        <v>40159</v>
      </c>
      <c r="G57" s="204">
        <f t="shared" si="3"/>
        <v>30971.5</v>
      </c>
    </row>
    <row r="58" spans="1:7" ht="12.75">
      <c r="A58" s="198" t="s">
        <v>29</v>
      </c>
      <c r="B58" s="199">
        <v>36921</v>
      </c>
      <c r="C58" s="200">
        <v>500</v>
      </c>
      <c r="D58" s="201">
        <v>79.5</v>
      </c>
      <c r="E58" s="202">
        <v>18.375</v>
      </c>
      <c r="F58" s="203">
        <f t="shared" si="2"/>
        <v>39750</v>
      </c>
      <c r="G58" s="204">
        <f t="shared" si="3"/>
        <v>30562.5</v>
      </c>
    </row>
    <row r="59" spans="1:7" ht="12.75">
      <c r="A59" s="198" t="s">
        <v>29</v>
      </c>
      <c r="B59" s="199">
        <v>36921</v>
      </c>
      <c r="C59" s="200">
        <v>2000</v>
      </c>
      <c r="D59" s="201">
        <v>80.48</v>
      </c>
      <c r="E59" s="202">
        <v>67.8125</v>
      </c>
      <c r="F59" s="203">
        <f t="shared" si="2"/>
        <v>160960</v>
      </c>
      <c r="G59" s="204">
        <f t="shared" si="3"/>
        <v>25335</v>
      </c>
    </row>
    <row r="60" spans="1:7" ht="12.75">
      <c r="A60" s="198" t="s">
        <v>29</v>
      </c>
      <c r="B60" s="199">
        <v>36922</v>
      </c>
      <c r="C60" s="200">
        <v>500</v>
      </c>
      <c r="D60" s="201">
        <v>79.75</v>
      </c>
      <c r="E60" s="202">
        <v>18.375</v>
      </c>
      <c r="F60" s="203">
        <f t="shared" si="2"/>
        <v>39875</v>
      </c>
      <c r="G60" s="204">
        <f t="shared" si="3"/>
        <v>30687.5</v>
      </c>
    </row>
    <row r="61" spans="1:7" ht="12.75">
      <c r="A61" s="198" t="s">
        <v>29</v>
      </c>
      <c r="B61" s="199">
        <v>36922</v>
      </c>
      <c r="C61" s="200">
        <v>2000</v>
      </c>
      <c r="D61" s="201">
        <v>80</v>
      </c>
      <c r="E61" s="202">
        <v>67.8125</v>
      </c>
      <c r="F61" s="203">
        <f t="shared" si="2"/>
        <v>160000</v>
      </c>
      <c r="G61" s="204">
        <f t="shared" si="3"/>
        <v>24375</v>
      </c>
    </row>
    <row r="62" spans="1:7" ht="12.75">
      <c r="A62" s="198" t="s">
        <v>29</v>
      </c>
      <c r="B62" s="199">
        <v>36923</v>
      </c>
      <c r="C62" s="200">
        <v>500</v>
      </c>
      <c r="D62" s="201">
        <v>78.65</v>
      </c>
      <c r="E62" s="202">
        <v>18.375</v>
      </c>
      <c r="F62" s="203">
        <f t="shared" si="2"/>
        <v>39325</v>
      </c>
      <c r="G62" s="204">
        <f t="shared" si="3"/>
        <v>30137.5</v>
      </c>
    </row>
    <row r="63" spans="1:7" ht="12.75">
      <c r="A63" s="198" t="s">
        <v>29</v>
      </c>
      <c r="B63" s="199">
        <v>36923</v>
      </c>
      <c r="C63" s="200">
        <v>1500</v>
      </c>
      <c r="D63" s="201">
        <v>77.75</v>
      </c>
      <c r="E63" s="202">
        <v>67.8125</v>
      </c>
      <c r="F63" s="203">
        <f t="shared" si="2"/>
        <v>116625</v>
      </c>
      <c r="G63" s="204">
        <f t="shared" si="3"/>
        <v>14906.25</v>
      </c>
    </row>
    <row r="64" spans="1:7" ht="12.75">
      <c r="A64" s="198" t="s">
        <v>29</v>
      </c>
      <c r="B64" s="199">
        <v>36924</v>
      </c>
      <c r="C64" s="200">
        <v>2000</v>
      </c>
      <c r="D64" s="201">
        <v>80</v>
      </c>
      <c r="E64" s="202">
        <v>67.8125</v>
      </c>
      <c r="F64" s="203">
        <f t="shared" si="2"/>
        <v>160000</v>
      </c>
      <c r="G64" s="204">
        <f t="shared" si="3"/>
        <v>24375</v>
      </c>
    </row>
    <row r="65" spans="1:7" ht="12.75">
      <c r="A65" s="198" t="s">
        <v>29</v>
      </c>
      <c r="B65" s="199">
        <v>36924</v>
      </c>
      <c r="C65" s="200">
        <v>500</v>
      </c>
      <c r="D65" s="201">
        <v>79.55</v>
      </c>
      <c r="E65" s="202">
        <v>18.375</v>
      </c>
      <c r="F65" s="203">
        <f t="shared" si="2"/>
        <v>39775</v>
      </c>
      <c r="G65" s="204">
        <f t="shared" si="3"/>
        <v>30587.5</v>
      </c>
    </row>
    <row r="66" spans="1:7" ht="12.75">
      <c r="A66" s="198" t="s">
        <v>29</v>
      </c>
      <c r="B66" s="199">
        <v>36927</v>
      </c>
      <c r="C66" s="200">
        <v>2000</v>
      </c>
      <c r="D66" s="201">
        <v>80</v>
      </c>
      <c r="E66" s="202">
        <v>67.8125</v>
      </c>
      <c r="F66" s="203">
        <f t="shared" si="2"/>
        <v>160000</v>
      </c>
      <c r="G66" s="204">
        <f t="shared" si="3"/>
        <v>24375</v>
      </c>
    </row>
    <row r="67" spans="1:7" ht="12.75">
      <c r="A67" s="198" t="s">
        <v>29</v>
      </c>
      <c r="B67" s="199">
        <v>36927</v>
      </c>
      <c r="C67" s="200">
        <v>500</v>
      </c>
      <c r="D67" s="201">
        <v>81</v>
      </c>
      <c r="E67" s="202">
        <v>18.375</v>
      </c>
      <c r="F67" s="203">
        <f t="shared" si="2"/>
        <v>40500</v>
      </c>
      <c r="G67" s="204">
        <f t="shared" si="3"/>
        <v>31312.5</v>
      </c>
    </row>
    <row r="68" spans="1:7" ht="12.75">
      <c r="A68" s="198" t="s">
        <v>29</v>
      </c>
      <c r="B68" s="199">
        <v>36928</v>
      </c>
      <c r="C68" s="200">
        <v>2000</v>
      </c>
      <c r="D68" s="201">
        <v>81</v>
      </c>
      <c r="E68" s="202">
        <v>67.8125</v>
      </c>
      <c r="F68" s="203">
        <f t="shared" si="2"/>
        <v>162000</v>
      </c>
      <c r="G68" s="204">
        <f t="shared" si="3"/>
        <v>26375</v>
      </c>
    </row>
    <row r="69" spans="1:7" ht="12.75">
      <c r="A69" s="198" t="s">
        <v>29</v>
      </c>
      <c r="B69" s="199">
        <v>36928</v>
      </c>
      <c r="C69" s="200">
        <v>500</v>
      </c>
      <c r="D69" s="201">
        <v>80.47</v>
      </c>
      <c r="E69" s="202">
        <v>18.375</v>
      </c>
      <c r="F69" s="203">
        <f t="shared" si="2"/>
        <v>40235</v>
      </c>
      <c r="G69" s="204">
        <f t="shared" si="3"/>
        <v>31047.5</v>
      </c>
    </row>
    <row r="70" spans="1:7" ht="12.75">
      <c r="A70" s="198" t="s">
        <v>29</v>
      </c>
      <c r="B70" s="199">
        <v>36929</v>
      </c>
      <c r="C70" s="200">
        <v>2000</v>
      </c>
      <c r="D70" s="201">
        <v>80</v>
      </c>
      <c r="E70" s="202">
        <v>67.8125</v>
      </c>
      <c r="F70" s="203">
        <f t="shared" si="2"/>
        <v>160000</v>
      </c>
      <c r="G70" s="204">
        <f t="shared" si="3"/>
        <v>24375</v>
      </c>
    </row>
    <row r="71" spans="1:7" ht="12.75">
      <c r="A71" s="198" t="s">
        <v>29</v>
      </c>
      <c r="B71" s="199">
        <v>36929</v>
      </c>
      <c r="C71" s="200">
        <v>250</v>
      </c>
      <c r="D71" s="201">
        <v>80.5</v>
      </c>
      <c r="E71" s="202">
        <v>18.375</v>
      </c>
      <c r="F71" s="203">
        <f t="shared" si="2"/>
        <v>20125</v>
      </c>
      <c r="G71" s="204">
        <f t="shared" si="3"/>
        <v>15531.25</v>
      </c>
    </row>
    <row r="72" spans="1:7" ht="12.75">
      <c r="A72" s="198" t="s">
        <v>29</v>
      </c>
      <c r="B72" s="199">
        <v>36929</v>
      </c>
      <c r="C72" s="200">
        <v>100</v>
      </c>
      <c r="D72" s="201">
        <v>81.07</v>
      </c>
      <c r="E72" s="202">
        <v>18.375</v>
      </c>
      <c r="F72" s="203">
        <f t="shared" si="2"/>
        <v>8106.999999999999</v>
      </c>
      <c r="G72" s="204">
        <f t="shared" si="3"/>
        <v>6269.499999999999</v>
      </c>
    </row>
    <row r="73" spans="1:7" ht="12.75">
      <c r="A73" s="198" t="s">
        <v>29</v>
      </c>
      <c r="B73" s="199">
        <v>36929</v>
      </c>
      <c r="C73" s="200">
        <v>150</v>
      </c>
      <c r="D73" s="201">
        <v>80.9</v>
      </c>
      <c r="E73" s="202">
        <v>18.375</v>
      </c>
      <c r="F73" s="203">
        <f t="shared" si="2"/>
        <v>12135</v>
      </c>
      <c r="G73" s="204">
        <f t="shared" si="3"/>
        <v>9378.75</v>
      </c>
    </row>
    <row r="74" spans="1:7" ht="12.75">
      <c r="A74" s="198" t="s">
        <v>29</v>
      </c>
      <c r="B74" s="199">
        <v>36930</v>
      </c>
      <c r="C74" s="200">
        <v>2000</v>
      </c>
      <c r="D74" s="201">
        <v>80.85</v>
      </c>
      <c r="E74" s="202">
        <v>67.8125</v>
      </c>
      <c r="F74" s="203">
        <f t="shared" si="2"/>
        <v>161700</v>
      </c>
      <c r="G74" s="204">
        <f t="shared" si="3"/>
        <v>26075</v>
      </c>
    </row>
    <row r="75" spans="1:7" ht="12.75">
      <c r="A75" s="198" t="s">
        <v>29</v>
      </c>
      <c r="B75" s="199">
        <v>36930</v>
      </c>
      <c r="C75" s="200">
        <v>500</v>
      </c>
      <c r="D75" s="201">
        <v>80</v>
      </c>
      <c r="E75" s="202">
        <v>18.375</v>
      </c>
      <c r="F75" s="203">
        <f t="shared" si="2"/>
        <v>40000</v>
      </c>
      <c r="G75" s="204">
        <f t="shared" si="3"/>
        <v>30812.5</v>
      </c>
    </row>
    <row r="76" spans="1:7" ht="12.75">
      <c r="A76" s="198" t="s">
        <v>29</v>
      </c>
      <c r="B76" s="199">
        <v>36931</v>
      </c>
      <c r="C76" s="200">
        <v>2000</v>
      </c>
      <c r="D76" s="201">
        <v>80.8</v>
      </c>
      <c r="E76" s="202">
        <v>67.8125</v>
      </c>
      <c r="F76" s="203">
        <f t="shared" si="2"/>
        <v>161600</v>
      </c>
      <c r="G76" s="204">
        <f t="shared" si="3"/>
        <v>25975</v>
      </c>
    </row>
    <row r="77" spans="1:7" ht="12.75">
      <c r="A77" s="198" t="s">
        <v>29</v>
      </c>
      <c r="B77" s="199">
        <v>36931</v>
      </c>
      <c r="C77" s="200">
        <v>150</v>
      </c>
      <c r="D77" s="201">
        <v>81.2</v>
      </c>
      <c r="E77" s="202">
        <v>18.375</v>
      </c>
      <c r="F77" s="203">
        <f t="shared" si="2"/>
        <v>12180</v>
      </c>
      <c r="G77" s="204">
        <f t="shared" si="3"/>
        <v>9423.75</v>
      </c>
    </row>
    <row r="78" spans="1:7" ht="12.75">
      <c r="A78" s="198" t="s">
        <v>29</v>
      </c>
      <c r="B78" s="199">
        <v>36931</v>
      </c>
      <c r="C78" s="200">
        <v>350</v>
      </c>
      <c r="D78" s="201">
        <v>80.2</v>
      </c>
      <c r="E78" s="202">
        <v>18.375</v>
      </c>
      <c r="F78" s="203">
        <f t="shared" si="2"/>
        <v>28070</v>
      </c>
      <c r="G78" s="204">
        <f t="shared" si="3"/>
        <v>21638.75</v>
      </c>
    </row>
    <row r="79" spans="1:7" ht="12.75">
      <c r="A79" s="198" t="s">
        <v>29</v>
      </c>
      <c r="B79" s="199">
        <v>36934</v>
      </c>
      <c r="C79" s="200">
        <v>2000</v>
      </c>
      <c r="D79" s="201">
        <v>80</v>
      </c>
      <c r="E79" s="202">
        <v>67.8125</v>
      </c>
      <c r="F79" s="203">
        <f t="shared" si="2"/>
        <v>160000</v>
      </c>
      <c r="G79" s="204">
        <f t="shared" si="3"/>
        <v>24375</v>
      </c>
    </row>
    <row r="80" spans="1:7" ht="12.75">
      <c r="A80" s="198" t="s">
        <v>29</v>
      </c>
      <c r="B80" s="199">
        <v>36934</v>
      </c>
      <c r="C80" s="200">
        <v>250</v>
      </c>
      <c r="D80" s="201">
        <v>80.24</v>
      </c>
      <c r="E80" s="202">
        <v>18.375</v>
      </c>
      <c r="F80" s="203">
        <f t="shared" si="2"/>
        <v>20060</v>
      </c>
      <c r="G80" s="204">
        <f t="shared" si="3"/>
        <v>15466.25</v>
      </c>
    </row>
    <row r="81" spans="1:7" ht="12.75">
      <c r="A81" s="198" t="s">
        <v>29</v>
      </c>
      <c r="B81" s="199">
        <v>36934</v>
      </c>
      <c r="C81" s="200">
        <v>150</v>
      </c>
      <c r="D81" s="201">
        <v>80.2</v>
      </c>
      <c r="E81" s="202">
        <v>18.375</v>
      </c>
      <c r="F81" s="203">
        <f t="shared" si="2"/>
        <v>12030</v>
      </c>
      <c r="G81" s="204">
        <f t="shared" si="3"/>
        <v>9273.75</v>
      </c>
    </row>
    <row r="82" spans="1:7" ht="12.75">
      <c r="A82" s="198" t="s">
        <v>29</v>
      </c>
      <c r="B82" s="199">
        <v>36934</v>
      </c>
      <c r="C82" s="200">
        <v>100</v>
      </c>
      <c r="D82" s="201">
        <v>80.58</v>
      </c>
      <c r="E82" s="202">
        <v>18.375</v>
      </c>
      <c r="F82" s="203">
        <f t="shared" si="2"/>
        <v>8058</v>
      </c>
      <c r="G82" s="204">
        <f t="shared" si="3"/>
        <v>6220.5</v>
      </c>
    </row>
    <row r="83" spans="1:7" ht="12.75">
      <c r="A83" s="198" t="s">
        <v>29</v>
      </c>
      <c r="B83" s="199">
        <v>36935</v>
      </c>
      <c r="C83" s="200">
        <v>2000</v>
      </c>
      <c r="D83" s="201">
        <v>80</v>
      </c>
      <c r="E83" s="202">
        <v>67.8125</v>
      </c>
      <c r="F83" s="203">
        <f t="shared" si="2"/>
        <v>160000</v>
      </c>
      <c r="G83" s="204">
        <f t="shared" si="3"/>
        <v>24375</v>
      </c>
    </row>
    <row r="84" spans="1:7" ht="12.75">
      <c r="A84" s="198" t="s">
        <v>29</v>
      </c>
      <c r="B84" s="199">
        <v>36935</v>
      </c>
      <c r="C84" s="200">
        <v>250</v>
      </c>
      <c r="D84" s="201">
        <v>80.27</v>
      </c>
      <c r="E84" s="202">
        <v>18.375</v>
      </c>
      <c r="F84" s="203">
        <f t="shared" si="2"/>
        <v>20067.5</v>
      </c>
      <c r="G84" s="204">
        <f t="shared" si="3"/>
        <v>15473.75</v>
      </c>
    </row>
    <row r="85" spans="1:7" ht="12.75">
      <c r="A85" s="198" t="s">
        <v>29</v>
      </c>
      <c r="B85" s="199">
        <v>36935</v>
      </c>
      <c r="C85" s="200">
        <v>250</v>
      </c>
      <c r="D85" s="201">
        <v>80.29</v>
      </c>
      <c r="E85" s="202">
        <v>18.375</v>
      </c>
      <c r="F85" s="203">
        <f aca="true" t="shared" si="4" ref="F85:F148">PRODUCT(C85,D85)</f>
        <v>20072.5</v>
      </c>
      <c r="G85" s="204">
        <f aca="true" t="shared" si="5" ref="G85:G148">F85-PRODUCT(C85,E85)</f>
        <v>15478.75</v>
      </c>
    </row>
    <row r="86" spans="1:7" ht="12.75">
      <c r="A86" s="198" t="s">
        <v>29</v>
      </c>
      <c r="B86" s="199">
        <v>36936</v>
      </c>
      <c r="C86" s="200">
        <v>136300</v>
      </c>
      <c r="D86" s="201">
        <v>80.0531</v>
      </c>
      <c r="E86" s="202">
        <v>67.8125</v>
      </c>
      <c r="F86" s="203">
        <f t="shared" si="4"/>
        <v>10911237.53</v>
      </c>
      <c r="G86" s="204">
        <f t="shared" si="5"/>
        <v>1668393.7799999993</v>
      </c>
    </row>
    <row r="87" spans="1:7" ht="12.75">
      <c r="A87" s="198" t="s">
        <v>29</v>
      </c>
      <c r="B87" s="199">
        <v>36936</v>
      </c>
      <c r="C87" s="200">
        <v>2000</v>
      </c>
      <c r="D87" s="201">
        <v>80.55</v>
      </c>
      <c r="E87" s="202">
        <v>67.8125</v>
      </c>
      <c r="F87" s="203">
        <f t="shared" si="4"/>
        <v>161100</v>
      </c>
      <c r="G87" s="204">
        <f t="shared" si="5"/>
        <v>25475</v>
      </c>
    </row>
    <row r="88" spans="1:7" ht="12.75">
      <c r="A88" s="198" t="s">
        <v>29</v>
      </c>
      <c r="B88" s="199">
        <v>36936</v>
      </c>
      <c r="C88" s="200">
        <v>2000</v>
      </c>
      <c r="D88" s="201">
        <v>81.2</v>
      </c>
      <c r="E88" s="202">
        <v>67.8125</v>
      </c>
      <c r="F88" s="203">
        <f t="shared" si="4"/>
        <v>162400</v>
      </c>
      <c r="G88" s="204">
        <f t="shared" si="5"/>
        <v>26775</v>
      </c>
    </row>
    <row r="89" spans="1:7" ht="12.75">
      <c r="A89" s="198" t="s">
        <v>29</v>
      </c>
      <c r="B89" s="199">
        <v>36936</v>
      </c>
      <c r="C89" s="200">
        <v>500</v>
      </c>
      <c r="D89" s="201">
        <v>80</v>
      </c>
      <c r="E89" s="202">
        <v>18.375</v>
      </c>
      <c r="F89" s="203">
        <f t="shared" si="4"/>
        <v>40000</v>
      </c>
      <c r="G89" s="204">
        <f t="shared" si="5"/>
        <v>30812.5</v>
      </c>
    </row>
    <row r="90" spans="1:7" ht="12.75">
      <c r="A90" s="198" t="s">
        <v>29</v>
      </c>
      <c r="B90" s="199">
        <v>36937</v>
      </c>
      <c r="C90" s="200">
        <v>1500</v>
      </c>
      <c r="D90" s="201">
        <v>76.51</v>
      </c>
      <c r="E90" s="202">
        <v>67.8125</v>
      </c>
      <c r="F90" s="203">
        <f t="shared" si="4"/>
        <v>114765.00000000001</v>
      </c>
      <c r="G90" s="204">
        <f t="shared" si="5"/>
        <v>13046.250000000015</v>
      </c>
    </row>
    <row r="91" spans="1:7" ht="12.75">
      <c r="A91" s="198" t="s">
        <v>29</v>
      </c>
      <c r="B91" s="199">
        <v>36937</v>
      </c>
      <c r="C91" s="200">
        <v>500</v>
      </c>
      <c r="D91" s="201">
        <v>76</v>
      </c>
      <c r="E91" s="202">
        <v>18.375</v>
      </c>
      <c r="F91" s="203">
        <f t="shared" si="4"/>
        <v>38000</v>
      </c>
      <c r="G91" s="204">
        <f t="shared" si="5"/>
        <v>28812.5</v>
      </c>
    </row>
    <row r="92" spans="1:7" ht="12.75">
      <c r="A92" s="198" t="s">
        <v>29</v>
      </c>
      <c r="B92" s="199">
        <v>36937</v>
      </c>
      <c r="C92" s="200">
        <v>1500</v>
      </c>
      <c r="D92" s="201">
        <v>76.6</v>
      </c>
      <c r="E92" s="202">
        <v>67.8125</v>
      </c>
      <c r="F92" s="203">
        <f t="shared" si="4"/>
        <v>114899.99999999999</v>
      </c>
      <c r="G92" s="204">
        <f t="shared" si="5"/>
        <v>13181.249999999985</v>
      </c>
    </row>
    <row r="93" spans="1:7" ht="12.75">
      <c r="A93" s="198" t="s">
        <v>29</v>
      </c>
      <c r="B93" s="199">
        <v>36938</v>
      </c>
      <c r="C93" s="200">
        <v>1500</v>
      </c>
      <c r="D93" s="201">
        <v>78</v>
      </c>
      <c r="E93" s="202">
        <v>67.8125</v>
      </c>
      <c r="F93" s="203">
        <f t="shared" si="4"/>
        <v>117000</v>
      </c>
      <c r="G93" s="204">
        <f t="shared" si="5"/>
        <v>15281.25</v>
      </c>
    </row>
    <row r="94" spans="1:7" ht="12.75">
      <c r="A94" s="198" t="s">
        <v>29</v>
      </c>
      <c r="B94" s="199">
        <v>36938</v>
      </c>
      <c r="C94" s="200">
        <v>1500</v>
      </c>
      <c r="D94" s="201">
        <v>77</v>
      </c>
      <c r="E94" s="202">
        <v>67.8125</v>
      </c>
      <c r="F94" s="203">
        <f t="shared" si="4"/>
        <v>115500</v>
      </c>
      <c r="G94" s="204">
        <f t="shared" si="5"/>
        <v>13781.25</v>
      </c>
    </row>
    <row r="95" spans="1:7" ht="12.75">
      <c r="A95" s="198" t="s">
        <v>29</v>
      </c>
      <c r="B95" s="199">
        <v>36938</v>
      </c>
      <c r="C95" s="200">
        <v>500</v>
      </c>
      <c r="D95" s="201">
        <v>75.91</v>
      </c>
      <c r="E95" s="202">
        <v>18.375</v>
      </c>
      <c r="F95" s="203">
        <f t="shared" si="4"/>
        <v>37955</v>
      </c>
      <c r="G95" s="204">
        <f t="shared" si="5"/>
        <v>28767.5</v>
      </c>
    </row>
    <row r="96" spans="1:7" ht="12.75">
      <c r="A96" s="198" t="s">
        <v>29</v>
      </c>
      <c r="B96" s="199">
        <v>36942</v>
      </c>
      <c r="C96" s="200">
        <v>2000</v>
      </c>
      <c r="D96" s="201">
        <v>76.04</v>
      </c>
      <c r="E96" s="202">
        <v>67.8125</v>
      </c>
      <c r="F96" s="203">
        <f t="shared" si="4"/>
        <v>152080</v>
      </c>
      <c r="G96" s="204">
        <f t="shared" si="5"/>
        <v>16455</v>
      </c>
    </row>
    <row r="97" spans="1:7" ht="12.75">
      <c r="A97" s="198" t="s">
        <v>29</v>
      </c>
      <c r="B97" s="199">
        <v>36942</v>
      </c>
      <c r="C97" s="200">
        <v>500</v>
      </c>
      <c r="D97" s="201">
        <v>75.83</v>
      </c>
      <c r="E97" s="202">
        <v>18.375</v>
      </c>
      <c r="F97" s="203">
        <f t="shared" si="4"/>
        <v>37915</v>
      </c>
      <c r="G97" s="204">
        <f t="shared" si="5"/>
        <v>28727.5</v>
      </c>
    </row>
    <row r="98" spans="1:7" ht="12.75">
      <c r="A98" s="198" t="s">
        <v>29</v>
      </c>
      <c r="B98" s="199">
        <v>36942</v>
      </c>
      <c r="C98" s="200">
        <v>1000</v>
      </c>
      <c r="D98" s="201">
        <v>75.76</v>
      </c>
      <c r="E98" s="202">
        <v>67.8125</v>
      </c>
      <c r="F98" s="203">
        <f t="shared" si="4"/>
        <v>75760</v>
      </c>
      <c r="G98" s="204">
        <f t="shared" si="5"/>
        <v>7947.5</v>
      </c>
    </row>
    <row r="99" spans="1:7" ht="12.75">
      <c r="A99" s="198" t="s">
        <v>29</v>
      </c>
      <c r="B99" s="199">
        <v>36943</v>
      </c>
      <c r="C99" s="200">
        <v>1500</v>
      </c>
      <c r="D99" s="201">
        <v>75.39</v>
      </c>
      <c r="E99" s="202">
        <v>67.8125</v>
      </c>
      <c r="F99" s="203">
        <f t="shared" si="4"/>
        <v>113085</v>
      </c>
      <c r="G99" s="204">
        <f t="shared" si="5"/>
        <v>11366.25</v>
      </c>
    </row>
    <row r="100" spans="1:7" ht="12.75">
      <c r="A100" s="198" t="s">
        <v>29</v>
      </c>
      <c r="B100" s="199">
        <v>36943</v>
      </c>
      <c r="C100" s="200">
        <v>1500</v>
      </c>
      <c r="D100" s="201">
        <v>75</v>
      </c>
      <c r="E100" s="202">
        <v>67.8125</v>
      </c>
      <c r="F100" s="203">
        <f t="shared" si="4"/>
        <v>112500</v>
      </c>
      <c r="G100" s="204">
        <f t="shared" si="5"/>
        <v>10781.25</v>
      </c>
    </row>
    <row r="101" spans="1:7" ht="12.75">
      <c r="A101" s="198" t="s">
        <v>29</v>
      </c>
      <c r="B101" s="199">
        <v>36943</v>
      </c>
      <c r="C101" s="200">
        <v>500</v>
      </c>
      <c r="D101" s="201">
        <v>74.75</v>
      </c>
      <c r="E101" s="202">
        <v>18.375</v>
      </c>
      <c r="F101" s="203">
        <f t="shared" si="4"/>
        <v>37375</v>
      </c>
      <c r="G101" s="204">
        <f t="shared" si="5"/>
        <v>28187.5</v>
      </c>
    </row>
    <row r="102" spans="1:7" ht="12.75">
      <c r="A102" s="198" t="s">
        <v>29</v>
      </c>
      <c r="B102" s="199">
        <v>36944</v>
      </c>
      <c r="C102" s="200">
        <v>500</v>
      </c>
      <c r="D102" s="201">
        <v>73.25</v>
      </c>
      <c r="E102" s="202">
        <v>18.375</v>
      </c>
      <c r="F102" s="203">
        <f t="shared" si="4"/>
        <v>36625</v>
      </c>
      <c r="G102" s="204">
        <f t="shared" si="5"/>
        <v>27437.5</v>
      </c>
    </row>
    <row r="103" spans="1:7" ht="12.75">
      <c r="A103" s="198" t="s">
        <v>29</v>
      </c>
      <c r="B103" s="199">
        <v>36944</v>
      </c>
      <c r="C103" s="200">
        <v>500</v>
      </c>
      <c r="D103" s="201">
        <v>72.65</v>
      </c>
      <c r="E103" s="202">
        <v>67.8125</v>
      </c>
      <c r="F103" s="203">
        <f t="shared" si="4"/>
        <v>36325</v>
      </c>
      <c r="G103" s="204">
        <f t="shared" si="5"/>
        <v>2418.75</v>
      </c>
    </row>
    <row r="104" spans="1:7" ht="12.75">
      <c r="A104" s="198" t="s">
        <v>29</v>
      </c>
      <c r="B104" s="199">
        <v>36945</v>
      </c>
      <c r="C104" s="200">
        <v>500</v>
      </c>
      <c r="D104" s="201">
        <v>71.5</v>
      </c>
      <c r="E104" s="202">
        <v>67.8125</v>
      </c>
      <c r="F104" s="203">
        <f t="shared" si="4"/>
        <v>35750</v>
      </c>
      <c r="G104" s="204">
        <f t="shared" si="5"/>
        <v>1843.75</v>
      </c>
    </row>
    <row r="105" spans="1:7" ht="12.75">
      <c r="A105" s="198" t="s">
        <v>29</v>
      </c>
      <c r="B105" s="199">
        <v>36945</v>
      </c>
      <c r="C105" s="200">
        <v>500</v>
      </c>
      <c r="D105" s="201">
        <v>70.75</v>
      </c>
      <c r="E105" s="202">
        <v>18.375</v>
      </c>
      <c r="F105" s="203">
        <f t="shared" si="4"/>
        <v>35375</v>
      </c>
      <c r="G105" s="204">
        <f t="shared" si="5"/>
        <v>26187.5</v>
      </c>
    </row>
    <row r="106" spans="1:7" ht="12.75">
      <c r="A106" s="198" t="s">
        <v>29</v>
      </c>
      <c r="B106" s="199">
        <v>36948</v>
      </c>
      <c r="C106" s="200">
        <v>500</v>
      </c>
      <c r="D106" s="201">
        <v>71</v>
      </c>
      <c r="E106" s="202">
        <v>18.375</v>
      </c>
      <c r="F106" s="203">
        <f t="shared" si="4"/>
        <v>35500</v>
      </c>
      <c r="G106" s="204">
        <f t="shared" si="5"/>
        <v>26312.5</v>
      </c>
    </row>
    <row r="107" spans="1:7" ht="12.75">
      <c r="A107" s="198" t="s">
        <v>29</v>
      </c>
      <c r="B107" s="199">
        <v>36948</v>
      </c>
      <c r="C107" s="200">
        <v>500</v>
      </c>
      <c r="D107" s="201">
        <v>70.15</v>
      </c>
      <c r="E107" s="202">
        <v>67.8125</v>
      </c>
      <c r="F107" s="203">
        <f t="shared" si="4"/>
        <v>35075</v>
      </c>
      <c r="G107" s="204">
        <f t="shared" si="5"/>
        <v>1168.75</v>
      </c>
    </row>
    <row r="108" spans="1:7" ht="12.75">
      <c r="A108" s="198" t="s">
        <v>29</v>
      </c>
      <c r="B108" s="199">
        <v>36949</v>
      </c>
      <c r="C108" s="200">
        <v>500</v>
      </c>
      <c r="D108" s="201">
        <v>69.63</v>
      </c>
      <c r="E108" s="202">
        <v>18.375</v>
      </c>
      <c r="F108" s="203">
        <f t="shared" si="4"/>
        <v>34815</v>
      </c>
      <c r="G108" s="204">
        <f t="shared" si="5"/>
        <v>25627.5</v>
      </c>
    </row>
    <row r="109" spans="1:7" ht="12.75">
      <c r="A109" s="198" t="s">
        <v>29</v>
      </c>
      <c r="B109" s="199">
        <v>36949</v>
      </c>
      <c r="C109" s="200">
        <v>500</v>
      </c>
      <c r="D109" s="201">
        <v>71.05</v>
      </c>
      <c r="E109" s="202">
        <v>67.8125</v>
      </c>
      <c r="F109" s="203">
        <f t="shared" si="4"/>
        <v>35525</v>
      </c>
      <c r="G109" s="204">
        <f t="shared" si="5"/>
        <v>1618.75</v>
      </c>
    </row>
    <row r="110" spans="1:7" ht="12.75">
      <c r="A110" s="198" t="s">
        <v>29</v>
      </c>
      <c r="B110" s="199">
        <v>36950</v>
      </c>
      <c r="C110" s="200">
        <v>500</v>
      </c>
      <c r="D110" s="201">
        <v>69.15</v>
      </c>
      <c r="E110" s="202">
        <v>18.375</v>
      </c>
      <c r="F110" s="203">
        <f t="shared" si="4"/>
        <v>34575</v>
      </c>
      <c r="G110" s="204">
        <f t="shared" si="5"/>
        <v>25387.5</v>
      </c>
    </row>
    <row r="111" spans="1:7" ht="12.75">
      <c r="A111" s="198" t="s">
        <v>29</v>
      </c>
      <c r="B111" s="199">
        <v>36951</v>
      </c>
      <c r="C111" s="200">
        <v>500</v>
      </c>
      <c r="D111" s="201">
        <v>68</v>
      </c>
      <c r="E111" s="202">
        <v>18.375</v>
      </c>
      <c r="F111" s="203">
        <f t="shared" si="4"/>
        <v>34000</v>
      </c>
      <c r="G111" s="204">
        <f t="shared" si="5"/>
        <v>24812.5</v>
      </c>
    </row>
    <row r="112" spans="1:7" ht="12.75">
      <c r="A112" s="198" t="s">
        <v>29</v>
      </c>
      <c r="B112" s="199">
        <v>36952</v>
      </c>
      <c r="C112" s="200">
        <v>500</v>
      </c>
      <c r="D112" s="201">
        <v>70</v>
      </c>
      <c r="E112" s="202">
        <v>67.8125</v>
      </c>
      <c r="F112" s="203">
        <f t="shared" si="4"/>
        <v>35000</v>
      </c>
      <c r="G112" s="204">
        <f t="shared" si="5"/>
        <v>1093.75</v>
      </c>
    </row>
    <row r="113" spans="1:7" ht="12.75">
      <c r="A113" s="198" t="s">
        <v>29</v>
      </c>
      <c r="B113" s="199">
        <v>36952</v>
      </c>
      <c r="C113" s="200">
        <v>500</v>
      </c>
      <c r="D113" s="201">
        <v>69.51</v>
      </c>
      <c r="E113" s="202">
        <v>18.375</v>
      </c>
      <c r="F113" s="203">
        <f t="shared" si="4"/>
        <v>34755</v>
      </c>
      <c r="G113" s="204">
        <f t="shared" si="5"/>
        <v>25567.5</v>
      </c>
    </row>
    <row r="114" spans="1:7" ht="12.75">
      <c r="A114" s="198" t="s">
        <v>29</v>
      </c>
      <c r="B114" s="199">
        <v>36955</v>
      </c>
      <c r="C114" s="200">
        <v>500</v>
      </c>
      <c r="D114" s="201">
        <v>70.9</v>
      </c>
      <c r="E114" s="202">
        <v>67.8125</v>
      </c>
      <c r="F114" s="203">
        <f t="shared" si="4"/>
        <v>35450</v>
      </c>
      <c r="G114" s="204">
        <f t="shared" si="5"/>
        <v>1543.75</v>
      </c>
    </row>
    <row r="115" spans="1:7" ht="12.75">
      <c r="A115" s="198" t="s">
        <v>29</v>
      </c>
      <c r="B115" s="199">
        <v>36955</v>
      </c>
      <c r="C115" s="200">
        <v>500</v>
      </c>
      <c r="D115" s="201">
        <v>70.01</v>
      </c>
      <c r="E115" s="202">
        <v>18.375</v>
      </c>
      <c r="F115" s="203">
        <f t="shared" si="4"/>
        <v>35005</v>
      </c>
      <c r="G115" s="204">
        <f t="shared" si="5"/>
        <v>25817.5</v>
      </c>
    </row>
    <row r="116" spans="1:7" ht="12.75">
      <c r="A116" s="198" t="s">
        <v>29</v>
      </c>
      <c r="B116" s="199">
        <v>36956</v>
      </c>
      <c r="C116" s="200">
        <v>500</v>
      </c>
      <c r="D116" s="201">
        <v>70.43</v>
      </c>
      <c r="E116" s="202">
        <v>67.8125</v>
      </c>
      <c r="F116" s="203">
        <f t="shared" si="4"/>
        <v>35215</v>
      </c>
      <c r="G116" s="204">
        <f t="shared" si="5"/>
        <v>1308.75</v>
      </c>
    </row>
    <row r="117" spans="1:7" ht="12.75">
      <c r="A117" s="198" t="s">
        <v>29</v>
      </c>
      <c r="B117" s="199">
        <v>36956</v>
      </c>
      <c r="C117" s="200">
        <v>500</v>
      </c>
      <c r="D117" s="201">
        <v>69.14</v>
      </c>
      <c r="E117" s="202">
        <v>18.375</v>
      </c>
      <c r="F117" s="203">
        <f t="shared" si="4"/>
        <v>34570</v>
      </c>
      <c r="G117" s="204">
        <f t="shared" si="5"/>
        <v>25382.5</v>
      </c>
    </row>
    <row r="118" spans="1:7" ht="12.75">
      <c r="A118" s="198" t="s">
        <v>29</v>
      </c>
      <c r="B118" s="199">
        <v>36957</v>
      </c>
      <c r="C118" s="200">
        <v>500</v>
      </c>
      <c r="D118" s="201">
        <v>70</v>
      </c>
      <c r="E118" s="202">
        <v>67.8125</v>
      </c>
      <c r="F118" s="203">
        <f t="shared" si="4"/>
        <v>35000</v>
      </c>
      <c r="G118" s="204">
        <f t="shared" si="5"/>
        <v>1093.75</v>
      </c>
    </row>
    <row r="119" spans="1:7" ht="12.75">
      <c r="A119" s="198" t="s">
        <v>29</v>
      </c>
      <c r="B119" s="199">
        <v>36957</v>
      </c>
      <c r="C119" s="200">
        <v>500</v>
      </c>
      <c r="D119" s="201">
        <v>69.58</v>
      </c>
      <c r="E119" s="202">
        <v>18.375</v>
      </c>
      <c r="F119" s="203">
        <f t="shared" si="4"/>
        <v>34790</v>
      </c>
      <c r="G119" s="204">
        <f t="shared" si="5"/>
        <v>25602.5</v>
      </c>
    </row>
    <row r="120" spans="1:7" ht="12.75">
      <c r="A120" s="198" t="s">
        <v>29</v>
      </c>
      <c r="B120" s="199">
        <v>36958</v>
      </c>
      <c r="C120" s="200">
        <v>500</v>
      </c>
      <c r="D120" s="201">
        <v>70.25</v>
      </c>
      <c r="E120" s="202">
        <v>67.8125</v>
      </c>
      <c r="F120" s="203">
        <f t="shared" si="4"/>
        <v>35125</v>
      </c>
      <c r="G120" s="204">
        <f t="shared" si="5"/>
        <v>1218.75</v>
      </c>
    </row>
    <row r="121" spans="1:7" ht="12.75">
      <c r="A121" s="198" t="s">
        <v>29</v>
      </c>
      <c r="B121" s="199">
        <v>36958</v>
      </c>
      <c r="C121" s="200">
        <v>500</v>
      </c>
      <c r="D121" s="201">
        <v>70.15</v>
      </c>
      <c r="E121" s="202">
        <v>18.375</v>
      </c>
      <c r="F121" s="203">
        <f t="shared" si="4"/>
        <v>35075</v>
      </c>
      <c r="G121" s="204">
        <f t="shared" si="5"/>
        <v>25887.5</v>
      </c>
    </row>
    <row r="122" spans="1:7" ht="12.75">
      <c r="A122" s="198" t="s">
        <v>29</v>
      </c>
      <c r="B122" s="199">
        <v>36959</v>
      </c>
      <c r="C122" s="200">
        <v>500</v>
      </c>
      <c r="D122" s="201">
        <v>69.15</v>
      </c>
      <c r="E122" s="202">
        <v>18.375</v>
      </c>
      <c r="F122" s="203">
        <f t="shared" si="4"/>
        <v>34575</v>
      </c>
      <c r="G122" s="204">
        <f t="shared" si="5"/>
        <v>25387.5</v>
      </c>
    </row>
    <row r="123" spans="1:7" ht="12.75">
      <c r="A123" s="198" t="s">
        <v>29</v>
      </c>
      <c r="B123" s="199">
        <v>36959</v>
      </c>
      <c r="C123" s="200">
        <v>500</v>
      </c>
      <c r="D123" s="201">
        <v>70.59</v>
      </c>
      <c r="E123" s="202">
        <v>67.8125</v>
      </c>
      <c r="F123" s="203">
        <f t="shared" si="4"/>
        <v>35295</v>
      </c>
      <c r="G123" s="204">
        <f t="shared" si="5"/>
        <v>1388.75</v>
      </c>
    </row>
    <row r="124" spans="1:7" ht="12.75">
      <c r="A124" s="198" t="s">
        <v>29</v>
      </c>
      <c r="B124" s="199">
        <v>36962</v>
      </c>
      <c r="C124" s="200">
        <v>500</v>
      </c>
      <c r="D124" s="201">
        <v>65.1</v>
      </c>
      <c r="E124" s="202">
        <v>18.375</v>
      </c>
      <c r="F124" s="203">
        <f t="shared" si="4"/>
        <v>32549.999999999996</v>
      </c>
      <c r="G124" s="204">
        <f t="shared" si="5"/>
        <v>23362.499999999996</v>
      </c>
    </row>
    <row r="125" spans="1:7" ht="12.75">
      <c r="A125" s="198" t="s">
        <v>29</v>
      </c>
      <c r="B125" s="199">
        <v>36963</v>
      </c>
      <c r="C125" s="200">
        <v>500</v>
      </c>
      <c r="D125" s="201">
        <v>60.75</v>
      </c>
      <c r="E125" s="202">
        <v>18.375</v>
      </c>
      <c r="F125" s="203">
        <f t="shared" si="4"/>
        <v>30375</v>
      </c>
      <c r="G125" s="204">
        <f t="shared" si="5"/>
        <v>21187.5</v>
      </c>
    </row>
    <row r="126" spans="1:7" ht="12.75">
      <c r="A126" s="198" t="s">
        <v>29</v>
      </c>
      <c r="B126" s="199">
        <v>36964</v>
      </c>
      <c r="C126" s="200">
        <v>250</v>
      </c>
      <c r="D126" s="201">
        <v>61</v>
      </c>
      <c r="E126" s="202">
        <v>18.375</v>
      </c>
      <c r="F126" s="203">
        <f t="shared" si="4"/>
        <v>15250</v>
      </c>
      <c r="G126" s="204">
        <f t="shared" si="5"/>
        <v>10656.25</v>
      </c>
    </row>
    <row r="127" spans="1:7" ht="12.75">
      <c r="A127" s="198" t="s">
        <v>29</v>
      </c>
      <c r="B127" s="199">
        <v>36964</v>
      </c>
      <c r="C127" s="200">
        <v>150</v>
      </c>
      <c r="D127" s="201">
        <v>61.85</v>
      </c>
      <c r="E127" s="202">
        <v>67.8125</v>
      </c>
      <c r="F127" s="203">
        <f t="shared" si="4"/>
        <v>9277.5</v>
      </c>
      <c r="G127" s="204">
        <f t="shared" si="5"/>
        <v>-894.375</v>
      </c>
    </row>
    <row r="128" spans="1:7" ht="12.75">
      <c r="A128" s="198" t="s">
        <v>29</v>
      </c>
      <c r="B128" s="199">
        <v>36965</v>
      </c>
      <c r="C128" s="200">
        <v>250</v>
      </c>
      <c r="D128" s="201">
        <v>63.95</v>
      </c>
      <c r="E128" s="202">
        <v>18.375</v>
      </c>
      <c r="F128" s="203">
        <f t="shared" si="4"/>
        <v>15987.5</v>
      </c>
      <c r="G128" s="204">
        <f t="shared" si="5"/>
        <v>11393.75</v>
      </c>
    </row>
    <row r="129" spans="1:7" ht="12.75">
      <c r="A129" s="198" t="s">
        <v>29</v>
      </c>
      <c r="B129" s="199">
        <v>36965</v>
      </c>
      <c r="C129" s="200">
        <v>250</v>
      </c>
      <c r="D129" s="201">
        <v>65.3</v>
      </c>
      <c r="E129" s="202">
        <v>18.375</v>
      </c>
      <c r="F129" s="203">
        <f t="shared" si="4"/>
        <v>16325</v>
      </c>
      <c r="G129" s="204">
        <f t="shared" si="5"/>
        <v>11731.25</v>
      </c>
    </row>
    <row r="130" spans="1:7" ht="12.75">
      <c r="A130" s="198" t="s">
        <v>29</v>
      </c>
      <c r="B130" s="199">
        <v>36966</v>
      </c>
      <c r="C130" s="200">
        <v>250</v>
      </c>
      <c r="D130" s="201">
        <v>66.02</v>
      </c>
      <c r="E130" s="202">
        <v>18.375</v>
      </c>
      <c r="F130" s="203">
        <f t="shared" si="4"/>
        <v>16505</v>
      </c>
      <c r="G130" s="204">
        <f t="shared" si="5"/>
        <v>11911.25</v>
      </c>
    </row>
    <row r="131" spans="1:7" ht="12.75">
      <c r="A131" s="198" t="s">
        <v>29</v>
      </c>
      <c r="B131" s="199">
        <v>36966</v>
      </c>
      <c r="C131" s="200">
        <v>250</v>
      </c>
      <c r="D131" s="201">
        <v>64.25</v>
      </c>
      <c r="E131" s="202">
        <v>18.375</v>
      </c>
      <c r="F131" s="203">
        <f t="shared" si="4"/>
        <v>16062.5</v>
      </c>
      <c r="G131" s="204">
        <f t="shared" si="5"/>
        <v>11468.75</v>
      </c>
    </row>
    <row r="132" spans="1:7" ht="12.75">
      <c r="A132" s="198" t="s">
        <v>29</v>
      </c>
      <c r="B132" s="199">
        <v>36966</v>
      </c>
      <c r="C132" s="200">
        <v>100</v>
      </c>
      <c r="D132" s="201">
        <v>61.6</v>
      </c>
      <c r="E132" s="202">
        <v>18.375</v>
      </c>
      <c r="F132" s="203">
        <f t="shared" si="4"/>
        <v>6160</v>
      </c>
      <c r="G132" s="204">
        <f t="shared" si="5"/>
        <v>4322.5</v>
      </c>
    </row>
    <row r="133" spans="1:7" ht="12.75">
      <c r="A133" s="198" t="s">
        <v>29</v>
      </c>
      <c r="B133" s="199">
        <v>36969</v>
      </c>
      <c r="C133" s="200">
        <v>250</v>
      </c>
      <c r="D133" s="201">
        <v>62.12</v>
      </c>
      <c r="E133" s="202">
        <v>18.375</v>
      </c>
      <c r="F133" s="203">
        <f t="shared" si="4"/>
        <v>15530</v>
      </c>
      <c r="G133" s="204">
        <f t="shared" si="5"/>
        <v>10936.25</v>
      </c>
    </row>
    <row r="134" spans="1:7" ht="12.75">
      <c r="A134" s="198" t="s">
        <v>29</v>
      </c>
      <c r="B134" s="199">
        <v>36969</v>
      </c>
      <c r="C134" s="200">
        <v>250</v>
      </c>
      <c r="D134" s="201">
        <v>62.09</v>
      </c>
      <c r="E134" s="202">
        <v>18.375</v>
      </c>
      <c r="F134" s="203">
        <f t="shared" si="4"/>
        <v>15522.5</v>
      </c>
      <c r="G134" s="204">
        <f t="shared" si="5"/>
        <v>10928.75</v>
      </c>
    </row>
    <row r="135" spans="1:7" ht="12.75">
      <c r="A135" s="198" t="s">
        <v>29</v>
      </c>
      <c r="B135" s="199">
        <v>36970</v>
      </c>
      <c r="C135" s="200">
        <v>250</v>
      </c>
      <c r="D135" s="201">
        <v>62.11</v>
      </c>
      <c r="E135" s="202">
        <v>18.375</v>
      </c>
      <c r="F135" s="203">
        <f t="shared" si="4"/>
        <v>15527.5</v>
      </c>
      <c r="G135" s="204">
        <f t="shared" si="5"/>
        <v>10933.75</v>
      </c>
    </row>
    <row r="136" spans="1:7" ht="12.75">
      <c r="A136" s="198" t="s">
        <v>29</v>
      </c>
      <c r="B136" s="199">
        <v>36970</v>
      </c>
      <c r="C136" s="200">
        <v>250</v>
      </c>
      <c r="D136" s="201">
        <v>62.09</v>
      </c>
      <c r="E136" s="202">
        <v>18.375</v>
      </c>
      <c r="F136" s="203">
        <f t="shared" si="4"/>
        <v>15522.5</v>
      </c>
      <c r="G136" s="204">
        <f t="shared" si="5"/>
        <v>10928.75</v>
      </c>
    </row>
    <row r="137" spans="1:7" ht="12.75">
      <c r="A137" s="198" t="s">
        <v>29</v>
      </c>
      <c r="B137" s="199">
        <v>36971</v>
      </c>
      <c r="C137" s="200">
        <v>250</v>
      </c>
      <c r="D137" s="201">
        <v>60</v>
      </c>
      <c r="E137" s="202">
        <v>18.375</v>
      </c>
      <c r="F137" s="203">
        <f t="shared" si="4"/>
        <v>15000</v>
      </c>
      <c r="G137" s="204">
        <f t="shared" si="5"/>
        <v>10406.25</v>
      </c>
    </row>
    <row r="138" spans="1:7" ht="12.75">
      <c r="A138" s="198" t="s">
        <v>29</v>
      </c>
      <c r="B138" s="199">
        <v>36971</v>
      </c>
      <c r="C138" s="200">
        <v>100</v>
      </c>
      <c r="D138" s="201">
        <v>60.09</v>
      </c>
      <c r="E138" s="202">
        <v>18.375</v>
      </c>
      <c r="F138" s="203">
        <f t="shared" si="4"/>
        <v>6009</v>
      </c>
      <c r="G138" s="204">
        <f t="shared" si="5"/>
        <v>4171.5</v>
      </c>
    </row>
    <row r="139" spans="1:7" ht="12.75">
      <c r="A139" s="198" t="s">
        <v>29</v>
      </c>
      <c r="B139" s="199">
        <v>36971</v>
      </c>
      <c r="C139" s="200">
        <v>150</v>
      </c>
      <c r="D139" s="201">
        <v>58.8</v>
      </c>
      <c r="E139" s="202">
        <v>18.375</v>
      </c>
      <c r="F139" s="203">
        <f t="shared" si="4"/>
        <v>8820</v>
      </c>
      <c r="G139" s="204">
        <f t="shared" si="5"/>
        <v>6063.75</v>
      </c>
    </row>
    <row r="140" spans="1:7" ht="12.75">
      <c r="A140" s="198" t="s">
        <v>29</v>
      </c>
      <c r="B140" s="199">
        <v>36972</v>
      </c>
      <c r="C140" s="200">
        <v>250</v>
      </c>
      <c r="D140" s="201">
        <v>55.4</v>
      </c>
      <c r="E140" s="202">
        <v>18.375</v>
      </c>
      <c r="F140" s="203">
        <f t="shared" si="4"/>
        <v>13850</v>
      </c>
      <c r="G140" s="204">
        <f t="shared" si="5"/>
        <v>9256.25</v>
      </c>
    </row>
    <row r="141" spans="1:7" ht="12.75">
      <c r="A141" s="198" t="s">
        <v>29</v>
      </c>
      <c r="B141" s="199">
        <v>36972</v>
      </c>
      <c r="C141" s="200">
        <v>250</v>
      </c>
      <c r="D141" s="201">
        <v>52.45</v>
      </c>
      <c r="E141" s="202">
        <v>18.375</v>
      </c>
      <c r="F141" s="203">
        <f t="shared" si="4"/>
        <v>13112.5</v>
      </c>
      <c r="G141" s="204">
        <f t="shared" si="5"/>
        <v>8518.75</v>
      </c>
    </row>
    <row r="142" spans="1:7" ht="12.75">
      <c r="A142" s="198" t="s">
        <v>29</v>
      </c>
      <c r="B142" s="199">
        <v>36973</v>
      </c>
      <c r="C142" s="200">
        <v>250</v>
      </c>
      <c r="D142" s="201">
        <v>56.8</v>
      </c>
      <c r="E142" s="202">
        <v>18.375</v>
      </c>
      <c r="F142" s="203">
        <f t="shared" si="4"/>
        <v>14200</v>
      </c>
      <c r="G142" s="204">
        <f t="shared" si="5"/>
        <v>9606.25</v>
      </c>
    </row>
    <row r="143" spans="1:7" ht="12.75">
      <c r="A143" s="198" t="s">
        <v>29</v>
      </c>
      <c r="B143" s="199">
        <v>36973</v>
      </c>
      <c r="C143" s="200">
        <v>100</v>
      </c>
      <c r="D143" s="201">
        <v>58.24</v>
      </c>
      <c r="E143" s="202">
        <v>18.375</v>
      </c>
      <c r="F143" s="203">
        <f t="shared" si="4"/>
        <v>5824</v>
      </c>
      <c r="G143" s="204">
        <f t="shared" si="5"/>
        <v>3986.5</v>
      </c>
    </row>
    <row r="144" spans="1:7" ht="12.75">
      <c r="A144" s="198" t="s">
        <v>29</v>
      </c>
      <c r="B144" s="199">
        <v>36973</v>
      </c>
      <c r="C144" s="200">
        <v>150</v>
      </c>
      <c r="D144" s="201">
        <v>58.95</v>
      </c>
      <c r="E144" s="202">
        <v>18.375</v>
      </c>
      <c r="F144" s="203">
        <f t="shared" si="4"/>
        <v>8842.5</v>
      </c>
      <c r="G144" s="204">
        <f t="shared" si="5"/>
        <v>6086.25</v>
      </c>
    </row>
    <row r="145" spans="1:7" ht="12.75">
      <c r="A145" s="198" t="s">
        <v>29</v>
      </c>
      <c r="B145" s="199">
        <v>36976</v>
      </c>
      <c r="C145" s="200">
        <v>250</v>
      </c>
      <c r="D145" s="201">
        <v>61</v>
      </c>
      <c r="E145" s="202">
        <v>18.375</v>
      </c>
      <c r="F145" s="203">
        <f t="shared" si="4"/>
        <v>15250</v>
      </c>
      <c r="G145" s="204">
        <f t="shared" si="5"/>
        <v>10656.25</v>
      </c>
    </row>
    <row r="146" spans="1:7" ht="12.75">
      <c r="A146" s="198" t="s">
        <v>29</v>
      </c>
      <c r="B146" s="199">
        <v>36976</v>
      </c>
      <c r="C146" s="200">
        <v>100</v>
      </c>
      <c r="D146" s="201">
        <v>61.52</v>
      </c>
      <c r="E146" s="202">
        <v>18.375</v>
      </c>
      <c r="F146" s="203">
        <f t="shared" si="4"/>
        <v>6152</v>
      </c>
      <c r="G146" s="204">
        <f t="shared" si="5"/>
        <v>4314.5</v>
      </c>
    </row>
    <row r="147" spans="1:7" ht="12.75">
      <c r="A147" s="198" t="s">
        <v>29</v>
      </c>
      <c r="B147" s="199">
        <v>36976</v>
      </c>
      <c r="C147" s="200">
        <v>150</v>
      </c>
      <c r="D147" s="201">
        <v>61.72</v>
      </c>
      <c r="E147" s="202">
        <v>18.375</v>
      </c>
      <c r="F147" s="203">
        <f t="shared" si="4"/>
        <v>9258</v>
      </c>
      <c r="G147" s="204">
        <f t="shared" si="5"/>
        <v>6501.75</v>
      </c>
    </row>
    <row r="148" spans="1:7" ht="12.75">
      <c r="A148" s="198" t="s">
        <v>29</v>
      </c>
      <c r="B148" s="199">
        <v>36977</v>
      </c>
      <c r="C148" s="200">
        <v>250</v>
      </c>
      <c r="D148" s="201">
        <v>60.9</v>
      </c>
      <c r="E148" s="202">
        <v>18.375</v>
      </c>
      <c r="F148" s="203">
        <f t="shared" si="4"/>
        <v>15225</v>
      </c>
      <c r="G148" s="204">
        <f t="shared" si="5"/>
        <v>10631.25</v>
      </c>
    </row>
    <row r="149" spans="1:7" ht="12.75">
      <c r="A149" s="198" t="s">
        <v>29</v>
      </c>
      <c r="B149" s="199">
        <v>36977</v>
      </c>
      <c r="C149" s="200">
        <v>100</v>
      </c>
      <c r="D149" s="201">
        <v>60.24</v>
      </c>
      <c r="E149" s="202">
        <v>18.375</v>
      </c>
      <c r="F149" s="203">
        <f aca="true" t="shared" si="6" ref="F149:F212">PRODUCT(C149,D149)</f>
        <v>6024</v>
      </c>
      <c r="G149" s="204">
        <f aca="true" t="shared" si="7" ref="G149:G212">F149-PRODUCT(C149,E149)</f>
        <v>4186.5</v>
      </c>
    </row>
    <row r="150" spans="1:7" ht="12.75">
      <c r="A150" s="198" t="s">
        <v>29</v>
      </c>
      <c r="B150" s="199">
        <v>36977</v>
      </c>
      <c r="C150" s="200">
        <v>150</v>
      </c>
      <c r="D150" s="201">
        <v>60.04</v>
      </c>
      <c r="E150" s="202">
        <v>18.375</v>
      </c>
      <c r="F150" s="203">
        <f t="shared" si="6"/>
        <v>9006</v>
      </c>
      <c r="G150" s="204">
        <f t="shared" si="7"/>
        <v>6249.75</v>
      </c>
    </row>
    <row r="151" spans="1:7" ht="12.75">
      <c r="A151" s="198" t="s">
        <v>29</v>
      </c>
      <c r="B151" s="199">
        <v>36978</v>
      </c>
      <c r="C151" s="200">
        <v>250</v>
      </c>
      <c r="D151" s="201">
        <v>59.78</v>
      </c>
      <c r="E151" s="202">
        <v>18.375</v>
      </c>
      <c r="F151" s="203">
        <f t="shared" si="6"/>
        <v>14945</v>
      </c>
      <c r="G151" s="204">
        <f t="shared" si="7"/>
        <v>10351.25</v>
      </c>
    </row>
    <row r="152" spans="1:7" ht="12.75">
      <c r="A152" s="198" t="s">
        <v>29</v>
      </c>
      <c r="B152" s="199">
        <v>36978</v>
      </c>
      <c r="C152" s="200">
        <v>250</v>
      </c>
      <c r="D152" s="201">
        <v>57.94</v>
      </c>
      <c r="E152" s="202">
        <v>18.375</v>
      </c>
      <c r="F152" s="203">
        <f t="shared" si="6"/>
        <v>14485</v>
      </c>
      <c r="G152" s="204">
        <f t="shared" si="7"/>
        <v>9891.25</v>
      </c>
    </row>
    <row r="153" spans="1:7" ht="12.75">
      <c r="A153" s="198" t="s">
        <v>29</v>
      </c>
      <c r="B153" s="199">
        <v>36979</v>
      </c>
      <c r="C153" s="200">
        <v>250</v>
      </c>
      <c r="D153" s="201">
        <v>57.4</v>
      </c>
      <c r="E153" s="202">
        <v>18.375</v>
      </c>
      <c r="F153" s="203">
        <f t="shared" si="6"/>
        <v>14350</v>
      </c>
      <c r="G153" s="204">
        <f t="shared" si="7"/>
        <v>9756.25</v>
      </c>
    </row>
    <row r="154" spans="1:7" ht="12.75">
      <c r="A154" s="198" t="s">
        <v>29</v>
      </c>
      <c r="B154" s="199">
        <v>36979</v>
      </c>
      <c r="C154" s="200">
        <v>250</v>
      </c>
      <c r="D154" s="201">
        <v>56.2</v>
      </c>
      <c r="E154" s="202">
        <v>18.375</v>
      </c>
      <c r="F154" s="203">
        <f t="shared" si="6"/>
        <v>14050</v>
      </c>
      <c r="G154" s="204">
        <f t="shared" si="7"/>
        <v>9456.25</v>
      </c>
    </row>
    <row r="155" spans="1:7" ht="12.75">
      <c r="A155" s="198" t="s">
        <v>29</v>
      </c>
      <c r="B155" s="199">
        <v>36980</v>
      </c>
      <c r="C155" s="200">
        <v>250</v>
      </c>
      <c r="D155" s="201">
        <v>55.31</v>
      </c>
      <c r="E155" s="202">
        <v>18.375</v>
      </c>
      <c r="F155" s="203">
        <f t="shared" si="6"/>
        <v>13827.5</v>
      </c>
      <c r="G155" s="204">
        <f t="shared" si="7"/>
        <v>9233.75</v>
      </c>
    </row>
    <row r="156" spans="1:7" ht="12.75">
      <c r="A156" s="198" t="s">
        <v>29</v>
      </c>
      <c r="B156" s="199">
        <v>36980</v>
      </c>
      <c r="C156" s="200">
        <v>100</v>
      </c>
      <c r="D156" s="201">
        <v>58</v>
      </c>
      <c r="E156" s="202">
        <v>18.375</v>
      </c>
      <c r="F156" s="203">
        <f t="shared" si="6"/>
        <v>5800</v>
      </c>
      <c r="G156" s="204">
        <f t="shared" si="7"/>
        <v>3962.5</v>
      </c>
    </row>
    <row r="157" spans="1:7" ht="12.75">
      <c r="A157" s="198" t="s">
        <v>29</v>
      </c>
      <c r="B157" s="199">
        <v>36980</v>
      </c>
      <c r="C157" s="200">
        <v>50</v>
      </c>
      <c r="D157" s="201">
        <v>58.14</v>
      </c>
      <c r="E157" s="202">
        <v>18.375</v>
      </c>
      <c r="F157" s="203">
        <f t="shared" si="6"/>
        <v>2907</v>
      </c>
      <c r="G157" s="204">
        <f t="shared" si="7"/>
        <v>1988.25</v>
      </c>
    </row>
    <row r="158" spans="1:7" ht="12.75">
      <c r="A158" s="198" t="s">
        <v>29</v>
      </c>
      <c r="B158" s="199">
        <v>36980</v>
      </c>
      <c r="C158" s="200">
        <v>50</v>
      </c>
      <c r="D158" s="201">
        <v>57.74</v>
      </c>
      <c r="E158" s="202">
        <v>18.375</v>
      </c>
      <c r="F158" s="203">
        <f t="shared" si="6"/>
        <v>2887</v>
      </c>
      <c r="G158" s="204">
        <f t="shared" si="7"/>
        <v>1968.25</v>
      </c>
    </row>
    <row r="159" spans="1:7" ht="12.75">
      <c r="A159" s="198" t="s">
        <v>29</v>
      </c>
      <c r="B159" s="199">
        <v>36980</v>
      </c>
      <c r="C159" s="200">
        <v>50</v>
      </c>
      <c r="D159" s="201">
        <v>57.69</v>
      </c>
      <c r="E159" s="202">
        <v>18.375</v>
      </c>
      <c r="F159" s="203">
        <f t="shared" si="6"/>
        <v>2884.5</v>
      </c>
      <c r="G159" s="204">
        <f t="shared" si="7"/>
        <v>1965.75</v>
      </c>
    </row>
    <row r="160" spans="1:7" ht="12.75">
      <c r="A160" s="198" t="s">
        <v>29</v>
      </c>
      <c r="B160" s="199">
        <v>36983</v>
      </c>
      <c r="C160" s="200">
        <v>250</v>
      </c>
      <c r="D160" s="201">
        <v>57.9</v>
      </c>
      <c r="E160" s="202">
        <v>18.375</v>
      </c>
      <c r="F160" s="203">
        <f t="shared" si="6"/>
        <v>14475</v>
      </c>
      <c r="G160" s="204">
        <f t="shared" si="7"/>
        <v>9881.25</v>
      </c>
    </row>
    <row r="161" spans="1:7" ht="12.75">
      <c r="A161" s="198" t="s">
        <v>29</v>
      </c>
      <c r="B161" s="199">
        <v>36983</v>
      </c>
      <c r="C161" s="200">
        <v>250</v>
      </c>
      <c r="D161" s="201">
        <v>57.1</v>
      </c>
      <c r="E161" s="202">
        <v>18.375</v>
      </c>
      <c r="F161" s="203">
        <f t="shared" si="6"/>
        <v>14275</v>
      </c>
      <c r="G161" s="204">
        <f t="shared" si="7"/>
        <v>9681.25</v>
      </c>
    </row>
    <row r="162" spans="1:7" ht="12.75">
      <c r="A162" s="198" t="s">
        <v>29</v>
      </c>
      <c r="B162" s="199">
        <v>36984</v>
      </c>
      <c r="C162" s="200">
        <v>250</v>
      </c>
      <c r="D162" s="201">
        <v>57.2</v>
      </c>
      <c r="E162" s="202">
        <v>18.375</v>
      </c>
      <c r="F162" s="203">
        <f t="shared" si="6"/>
        <v>14300</v>
      </c>
      <c r="G162" s="204">
        <f t="shared" si="7"/>
        <v>9706.25</v>
      </c>
    </row>
    <row r="163" spans="1:7" ht="12.75">
      <c r="A163" s="198" t="s">
        <v>29</v>
      </c>
      <c r="B163" s="199">
        <v>36984</v>
      </c>
      <c r="C163" s="200">
        <v>250</v>
      </c>
      <c r="D163" s="201">
        <v>54.6</v>
      </c>
      <c r="E163" s="202">
        <v>18.375</v>
      </c>
      <c r="F163" s="203">
        <f t="shared" si="6"/>
        <v>13650</v>
      </c>
      <c r="G163" s="204">
        <f t="shared" si="7"/>
        <v>9056.25</v>
      </c>
    </row>
    <row r="164" spans="1:7" ht="12.75">
      <c r="A164" s="198" t="s">
        <v>29</v>
      </c>
      <c r="B164" s="199">
        <v>36985</v>
      </c>
      <c r="C164" s="200">
        <v>250</v>
      </c>
      <c r="D164" s="201">
        <v>54</v>
      </c>
      <c r="E164" s="202">
        <v>18.375</v>
      </c>
      <c r="F164" s="203">
        <f t="shared" si="6"/>
        <v>13500</v>
      </c>
      <c r="G164" s="204">
        <f t="shared" si="7"/>
        <v>8906.25</v>
      </c>
    </row>
    <row r="165" spans="1:7" ht="12.75">
      <c r="A165" s="198" t="s">
        <v>29</v>
      </c>
      <c r="B165" s="199">
        <v>36985</v>
      </c>
      <c r="C165" s="200">
        <v>100</v>
      </c>
      <c r="D165" s="201">
        <v>54</v>
      </c>
      <c r="E165" s="202">
        <v>18.375</v>
      </c>
      <c r="F165" s="203">
        <f t="shared" si="6"/>
        <v>5400</v>
      </c>
      <c r="G165" s="204">
        <f t="shared" si="7"/>
        <v>3562.5</v>
      </c>
    </row>
    <row r="166" spans="1:7" ht="12.75">
      <c r="A166" s="198" t="s">
        <v>29</v>
      </c>
      <c r="B166" s="199">
        <v>36985</v>
      </c>
      <c r="C166" s="200">
        <v>50</v>
      </c>
      <c r="D166" s="201">
        <v>55.05</v>
      </c>
      <c r="E166" s="202">
        <v>18.375</v>
      </c>
      <c r="F166" s="203">
        <f t="shared" si="6"/>
        <v>2752.5</v>
      </c>
      <c r="G166" s="204">
        <f t="shared" si="7"/>
        <v>1833.75</v>
      </c>
    </row>
    <row r="167" spans="1:7" ht="12.75">
      <c r="A167" s="198" t="s">
        <v>29</v>
      </c>
      <c r="B167" s="199">
        <v>36985</v>
      </c>
      <c r="C167" s="200">
        <v>50</v>
      </c>
      <c r="D167" s="201">
        <v>54.01</v>
      </c>
      <c r="E167" s="202">
        <v>18.375</v>
      </c>
      <c r="F167" s="203">
        <f t="shared" si="6"/>
        <v>2700.5</v>
      </c>
      <c r="G167" s="204">
        <f t="shared" si="7"/>
        <v>1781.75</v>
      </c>
    </row>
    <row r="168" spans="1:7" ht="12.75">
      <c r="A168" s="198" t="s">
        <v>29</v>
      </c>
      <c r="B168" s="199">
        <v>36985</v>
      </c>
      <c r="C168" s="200">
        <v>50</v>
      </c>
      <c r="D168" s="201">
        <v>53.54</v>
      </c>
      <c r="E168" s="202">
        <v>18.375</v>
      </c>
      <c r="F168" s="203">
        <f t="shared" si="6"/>
        <v>2677</v>
      </c>
      <c r="G168" s="204">
        <f t="shared" si="7"/>
        <v>1758.25</v>
      </c>
    </row>
    <row r="169" spans="1:7" ht="12.75">
      <c r="A169" s="198" t="s">
        <v>29</v>
      </c>
      <c r="B169" s="199">
        <v>36986</v>
      </c>
      <c r="C169" s="200">
        <v>250</v>
      </c>
      <c r="D169" s="201">
        <v>55.5</v>
      </c>
      <c r="E169" s="202">
        <v>18.375</v>
      </c>
      <c r="F169" s="203">
        <f t="shared" si="6"/>
        <v>13875</v>
      </c>
      <c r="G169" s="204">
        <f t="shared" si="7"/>
        <v>9281.25</v>
      </c>
    </row>
    <row r="170" spans="1:7" ht="12.75">
      <c r="A170" s="198" t="s">
        <v>29</v>
      </c>
      <c r="B170" s="199">
        <v>36986</v>
      </c>
      <c r="C170" s="200">
        <v>250</v>
      </c>
      <c r="D170" s="201">
        <v>54.25</v>
      </c>
      <c r="E170" s="202">
        <v>18.375</v>
      </c>
      <c r="F170" s="203">
        <f t="shared" si="6"/>
        <v>13562.5</v>
      </c>
      <c r="G170" s="204">
        <f t="shared" si="7"/>
        <v>8968.75</v>
      </c>
    </row>
    <row r="171" spans="1:7" ht="12.75">
      <c r="A171" s="198" t="s">
        <v>29</v>
      </c>
      <c r="B171" s="199">
        <v>36987</v>
      </c>
      <c r="C171" s="200">
        <v>250</v>
      </c>
      <c r="D171" s="201">
        <v>55.5</v>
      </c>
      <c r="E171" s="202">
        <v>18.375</v>
      </c>
      <c r="F171" s="203">
        <f t="shared" si="6"/>
        <v>13875</v>
      </c>
      <c r="G171" s="204">
        <f t="shared" si="7"/>
        <v>9281.25</v>
      </c>
    </row>
    <row r="172" spans="1:7" ht="12.75">
      <c r="A172" s="198" t="s">
        <v>29</v>
      </c>
      <c r="B172" s="199">
        <v>36987</v>
      </c>
      <c r="C172" s="200">
        <v>250</v>
      </c>
      <c r="D172" s="201">
        <v>54</v>
      </c>
      <c r="E172" s="202">
        <v>18.375</v>
      </c>
      <c r="F172" s="203">
        <f t="shared" si="6"/>
        <v>13500</v>
      </c>
      <c r="G172" s="204">
        <f t="shared" si="7"/>
        <v>8906.25</v>
      </c>
    </row>
    <row r="173" spans="1:7" ht="12.75">
      <c r="A173" s="198" t="s">
        <v>29</v>
      </c>
      <c r="B173" s="199">
        <v>36990</v>
      </c>
      <c r="C173" s="200">
        <v>250</v>
      </c>
      <c r="D173" s="201">
        <v>53.98</v>
      </c>
      <c r="E173" s="202">
        <v>18.375</v>
      </c>
      <c r="F173" s="203">
        <f t="shared" si="6"/>
        <v>13495</v>
      </c>
      <c r="G173" s="204">
        <f t="shared" si="7"/>
        <v>8901.25</v>
      </c>
    </row>
    <row r="174" spans="1:7" ht="12.75">
      <c r="A174" s="198" t="s">
        <v>29</v>
      </c>
      <c r="B174" s="199">
        <v>36990</v>
      </c>
      <c r="C174" s="200">
        <v>250</v>
      </c>
      <c r="D174" s="201">
        <v>55.1</v>
      </c>
      <c r="E174" s="202">
        <v>18.375</v>
      </c>
      <c r="F174" s="203">
        <f t="shared" si="6"/>
        <v>13775</v>
      </c>
      <c r="G174" s="204">
        <f t="shared" si="7"/>
        <v>9181.25</v>
      </c>
    </row>
    <row r="175" spans="1:7" s="208" customFormat="1" ht="12.75">
      <c r="A175" s="198" t="s">
        <v>29</v>
      </c>
      <c r="B175" s="199">
        <v>36991</v>
      </c>
      <c r="C175" s="200">
        <v>250</v>
      </c>
      <c r="D175" s="201">
        <v>57.2</v>
      </c>
      <c r="E175" s="202">
        <v>18.375</v>
      </c>
      <c r="F175" s="203">
        <f t="shared" si="6"/>
        <v>14300</v>
      </c>
      <c r="G175" s="204">
        <f t="shared" si="7"/>
        <v>9706.25</v>
      </c>
    </row>
    <row r="176" spans="1:7" s="208" customFormat="1" ht="12.75">
      <c r="A176" s="198" t="s">
        <v>29</v>
      </c>
      <c r="B176" s="199">
        <v>36991</v>
      </c>
      <c r="C176" s="200">
        <v>250</v>
      </c>
      <c r="D176" s="201">
        <v>58.99</v>
      </c>
      <c r="E176" s="202">
        <v>18.375</v>
      </c>
      <c r="F176" s="203">
        <f t="shared" si="6"/>
        <v>14747.5</v>
      </c>
      <c r="G176" s="204">
        <f t="shared" si="7"/>
        <v>10153.75</v>
      </c>
    </row>
    <row r="177" spans="1:7" s="208" customFormat="1" ht="12.75">
      <c r="A177" s="198" t="s">
        <v>29</v>
      </c>
      <c r="B177" s="199">
        <v>36992</v>
      </c>
      <c r="C177" s="200">
        <v>250</v>
      </c>
      <c r="D177" s="201">
        <v>59.95</v>
      </c>
      <c r="E177" s="202">
        <v>18.375</v>
      </c>
      <c r="F177" s="203">
        <f t="shared" si="6"/>
        <v>14987.5</v>
      </c>
      <c r="G177" s="204">
        <f t="shared" si="7"/>
        <v>10393.75</v>
      </c>
    </row>
    <row r="178" spans="1:7" s="208" customFormat="1" ht="12.75">
      <c r="A178" s="198" t="s">
        <v>29</v>
      </c>
      <c r="B178" s="199">
        <v>36992</v>
      </c>
      <c r="C178" s="200">
        <v>250</v>
      </c>
      <c r="D178" s="201">
        <v>59.45</v>
      </c>
      <c r="E178" s="202">
        <v>18.375</v>
      </c>
      <c r="F178" s="203">
        <f t="shared" si="6"/>
        <v>14862.5</v>
      </c>
      <c r="G178" s="204">
        <f t="shared" si="7"/>
        <v>10268.75</v>
      </c>
    </row>
    <row r="179" spans="1:7" s="208" customFormat="1" ht="12.75">
      <c r="A179" s="198" t="s">
        <v>29</v>
      </c>
      <c r="B179" s="199">
        <v>36993</v>
      </c>
      <c r="C179" s="200">
        <v>250</v>
      </c>
      <c r="D179" s="201">
        <v>58.35</v>
      </c>
      <c r="E179" s="202">
        <v>18.375</v>
      </c>
      <c r="F179" s="203">
        <f t="shared" si="6"/>
        <v>14587.5</v>
      </c>
      <c r="G179" s="204">
        <f t="shared" si="7"/>
        <v>9993.75</v>
      </c>
    </row>
    <row r="180" spans="1:7" s="208" customFormat="1" ht="12.75">
      <c r="A180" s="198" t="s">
        <v>29</v>
      </c>
      <c r="B180" s="199">
        <v>36993</v>
      </c>
      <c r="C180" s="200">
        <v>250</v>
      </c>
      <c r="D180" s="201">
        <v>57.34</v>
      </c>
      <c r="E180" s="202">
        <v>18.375</v>
      </c>
      <c r="F180" s="203">
        <f t="shared" si="6"/>
        <v>14335</v>
      </c>
      <c r="G180" s="204">
        <f t="shared" si="7"/>
        <v>9741.25</v>
      </c>
    </row>
    <row r="181" spans="1:7" s="208" customFormat="1" ht="12.75">
      <c r="A181" s="198" t="s">
        <v>29</v>
      </c>
      <c r="B181" s="199">
        <v>36997</v>
      </c>
      <c r="C181" s="200">
        <v>250</v>
      </c>
      <c r="D181" s="201">
        <v>57.5</v>
      </c>
      <c r="E181" s="202">
        <v>18.375</v>
      </c>
      <c r="F181" s="203">
        <f t="shared" si="6"/>
        <v>14375</v>
      </c>
      <c r="G181" s="204">
        <f t="shared" si="7"/>
        <v>9781.25</v>
      </c>
    </row>
    <row r="182" spans="1:7" s="208" customFormat="1" ht="12.75">
      <c r="A182" s="198" t="s">
        <v>29</v>
      </c>
      <c r="B182" s="199">
        <v>36997</v>
      </c>
      <c r="C182" s="200">
        <v>250</v>
      </c>
      <c r="D182" s="201">
        <v>58.97</v>
      </c>
      <c r="E182" s="202">
        <v>18.375</v>
      </c>
      <c r="F182" s="203">
        <f t="shared" si="6"/>
        <v>14742.5</v>
      </c>
      <c r="G182" s="204">
        <f t="shared" si="7"/>
        <v>10148.75</v>
      </c>
    </row>
    <row r="183" spans="1:7" s="208" customFormat="1" ht="12.75">
      <c r="A183" s="198" t="s">
        <v>29</v>
      </c>
      <c r="B183" s="199">
        <v>36998</v>
      </c>
      <c r="C183" s="200">
        <v>250</v>
      </c>
      <c r="D183" s="201">
        <v>60.95</v>
      </c>
      <c r="E183" s="202">
        <v>18.375</v>
      </c>
      <c r="F183" s="203">
        <f t="shared" si="6"/>
        <v>15237.5</v>
      </c>
      <c r="G183" s="204">
        <f t="shared" si="7"/>
        <v>10643.75</v>
      </c>
    </row>
    <row r="184" spans="1:7" s="208" customFormat="1" ht="12.75">
      <c r="A184" s="198" t="s">
        <v>29</v>
      </c>
      <c r="B184" s="199">
        <v>36998</v>
      </c>
      <c r="C184" s="200">
        <v>250</v>
      </c>
      <c r="D184" s="201">
        <v>60.59</v>
      </c>
      <c r="E184" s="202">
        <v>18.375</v>
      </c>
      <c r="F184" s="203">
        <f t="shared" si="6"/>
        <v>15147.5</v>
      </c>
      <c r="G184" s="204">
        <f t="shared" si="7"/>
        <v>10553.75</v>
      </c>
    </row>
    <row r="185" spans="1:7" s="208" customFormat="1" ht="12.75">
      <c r="A185" s="198" t="s">
        <v>29</v>
      </c>
      <c r="B185" s="199">
        <v>36999</v>
      </c>
      <c r="C185" s="200">
        <v>250</v>
      </c>
      <c r="D185" s="201">
        <v>61.3</v>
      </c>
      <c r="E185" s="202">
        <v>18.375</v>
      </c>
      <c r="F185" s="203">
        <f t="shared" si="6"/>
        <v>15325</v>
      </c>
      <c r="G185" s="204">
        <f t="shared" si="7"/>
        <v>10731.25</v>
      </c>
    </row>
    <row r="186" spans="1:7" s="208" customFormat="1" ht="12.75">
      <c r="A186" s="198" t="s">
        <v>29</v>
      </c>
      <c r="B186" s="199">
        <v>36999</v>
      </c>
      <c r="C186" s="200">
        <v>100</v>
      </c>
      <c r="D186" s="201">
        <v>61.75</v>
      </c>
      <c r="E186" s="202">
        <v>18.375</v>
      </c>
      <c r="F186" s="203">
        <f t="shared" si="6"/>
        <v>6175</v>
      </c>
      <c r="G186" s="204">
        <f t="shared" si="7"/>
        <v>4337.5</v>
      </c>
    </row>
    <row r="187" spans="1:7" s="208" customFormat="1" ht="12.75">
      <c r="A187" s="198" t="s">
        <v>29</v>
      </c>
      <c r="B187" s="199">
        <v>36999</v>
      </c>
      <c r="C187" s="200">
        <v>100</v>
      </c>
      <c r="D187" s="201">
        <v>62.7</v>
      </c>
      <c r="E187" s="202">
        <v>18.375</v>
      </c>
      <c r="F187" s="203">
        <f t="shared" si="6"/>
        <v>6270</v>
      </c>
      <c r="G187" s="204">
        <f t="shared" si="7"/>
        <v>4432.5</v>
      </c>
    </row>
    <row r="188" spans="1:7" s="208" customFormat="1" ht="12.75">
      <c r="A188" s="198" t="s">
        <v>29</v>
      </c>
      <c r="B188" s="199">
        <v>36999</v>
      </c>
      <c r="C188" s="200">
        <v>50</v>
      </c>
      <c r="D188" s="201">
        <v>61.5</v>
      </c>
      <c r="E188" s="202">
        <v>18.375</v>
      </c>
      <c r="F188" s="203">
        <f t="shared" si="6"/>
        <v>3075</v>
      </c>
      <c r="G188" s="204">
        <f t="shared" si="7"/>
        <v>2156.25</v>
      </c>
    </row>
    <row r="189" spans="1:7" s="208" customFormat="1" ht="12.75">
      <c r="A189" s="198" t="s">
        <v>29</v>
      </c>
      <c r="B189" s="199">
        <v>37000</v>
      </c>
      <c r="C189" s="200">
        <v>250</v>
      </c>
      <c r="D189" s="201">
        <v>61.71</v>
      </c>
      <c r="E189" s="202">
        <v>18.375</v>
      </c>
      <c r="F189" s="203">
        <f t="shared" si="6"/>
        <v>15427.5</v>
      </c>
      <c r="G189" s="204">
        <f t="shared" si="7"/>
        <v>10833.75</v>
      </c>
    </row>
    <row r="190" spans="1:7" s="208" customFormat="1" ht="12.75">
      <c r="A190" s="198" t="s">
        <v>29</v>
      </c>
      <c r="B190" s="199">
        <v>37000</v>
      </c>
      <c r="C190" s="200">
        <v>250</v>
      </c>
      <c r="D190" s="201">
        <v>60.93</v>
      </c>
      <c r="E190" s="202">
        <v>18.375</v>
      </c>
      <c r="F190" s="203">
        <f t="shared" si="6"/>
        <v>15232.5</v>
      </c>
      <c r="G190" s="204">
        <f t="shared" si="7"/>
        <v>10638.75</v>
      </c>
    </row>
    <row r="191" spans="1:7" s="208" customFormat="1" ht="12.75">
      <c r="A191" s="198" t="s">
        <v>29</v>
      </c>
      <c r="B191" s="199">
        <v>37001</v>
      </c>
      <c r="C191" s="200">
        <v>250</v>
      </c>
      <c r="D191" s="201">
        <v>61.95</v>
      </c>
      <c r="E191" s="202">
        <v>18.375</v>
      </c>
      <c r="F191" s="203">
        <f t="shared" si="6"/>
        <v>15487.5</v>
      </c>
      <c r="G191" s="204">
        <f t="shared" si="7"/>
        <v>10893.75</v>
      </c>
    </row>
    <row r="192" spans="1:7" s="208" customFormat="1" ht="12.75">
      <c r="A192" s="198" t="s">
        <v>29</v>
      </c>
      <c r="B192" s="199">
        <v>37001</v>
      </c>
      <c r="C192" s="200">
        <v>250</v>
      </c>
      <c r="D192" s="201">
        <v>59.7</v>
      </c>
      <c r="E192" s="202">
        <v>18.375</v>
      </c>
      <c r="F192" s="203">
        <f t="shared" si="6"/>
        <v>14925</v>
      </c>
      <c r="G192" s="204">
        <f t="shared" si="7"/>
        <v>10331.25</v>
      </c>
    </row>
    <row r="193" spans="1:7" s="208" customFormat="1" ht="12.75">
      <c r="A193" s="88" t="s">
        <v>29</v>
      </c>
      <c r="B193" s="118">
        <v>37004</v>
      </c>
      <c r="C193" s="44">
        <v>250</v>
      </c>
      <c r="D193" s="45">
        <v>60.77</v>
      </c>
      <c r="E193" s="45">
        <v>18.375</v>
      </c>
      <c r="F193" s="209">
        <f t="shared" si="6"/>
        <v>15192.5</v>
      </c>
      <c r="G193" s="209">
        <f t="shared" si="7"/>
        <v>10598.75</v>
      </c>
    </row>
    <row r="194" spans="1:7" s="208" customFormat="1" ht="12.75">
      <c r="A194" s="88" t="s">
        <v>29</v>
      </c>
      <c r="B194" s="118">
        <v>37004</v>
      </c>
      <c r="C194" s="44">
        <v>250</v>
      </c>
      <c r="D194" s="45">
        <v>61.1</v>
      </c>
      <c r="E194" s="45">
        <v>18.375</v>
      </c>
      <c r="F194" s="209">
        <f t="shared" si="6"/>
        <v>15275</v>
      </c>
      <c r="G194" s="209">
        <f t="shared" si="7"/>
        <v>10681.25</v>
      </c>
    </row>
    <row r="195" spans="1:7" s="208" customFormat="1" ht="12.75">
      <c r="A195" s="88" t="s">
        <v>29</v>
      </c>
      <c r="B195" s="118">
        <v>37005</v>
      </c>
      <c r="C195" s="44">
        <v>250</v>
      </c>
      <c r="D195" s="45">
        <v>61.95</v>
      </c>
      <c r="E195" s="45">
        <v>18.375</v>
      </c>
      <c r="F195" s="209">
        <f t="shared" si="6"/>
        <v>15487.5</v>
      </c>
      <c r="G195" s="209">
        <f t="shared" si="7"/>
        <v>10893.75</v>
      </c>
    </row>
    <row r="196" spans="1:7" s="208" customFormat="1" ht="12.75">
      <c r="A196" s="88" t="s">
        <v>29</v>
      </c>
      <c r="B196" s="118">
        <v>37005</v>
      </c>
      <c r="C196" s="44">
        <v>250</v>
      </c>
      <c r="D196" s="45">
        <v>62.4</v>
      </c>
      <c r="E196" s="45">
        <v>18.375</v>
      </c>
      <c r="F196" s="209">
        <f t="shared" si="6"/>
        <v>15600</v>
      </c>
      <c r="G196" s="209">
        <f t="shared" si="7"/>
        <v>11006.25</v>
      </c>
    </row>
    <row r="197" spans="1:7" s="208" customFormat="1" ht="12.75">
      <c r="A197" s="88" t="s">
        <v>29</v>
      </c>
      <c r="B197" s="118">
        <v>37006</v>
      </c>
      <c r="C197" s="44">
        <v>250</v>
      </c>
      <c r="D197" s="45">
        <v>61.62</v>
      </c>
      <c r="E197" s="45">
        <v>18.375</v>
      </c>
      <c r="F197" s="209">
        <f t="shared" si="6"/>
        <v>15405</v>
      </c>
      <c r="G197" s="209">
        <f t="shared" si="7"/>
        <v>10811.25</v>
      </c>
    </row>
    <row r="198" spans="1:7" s="208" customFormat="1" ht="12.75">
      <c r="A198" s="88" t="s">
        <v>29</v>
      </c>
      <c r="B198" s="118">
        <v>37006</v>
      </c>
      <c r="C198" s="44">
        <v>150</v>
      </c>
      <c r="D198" s="45">
        <v>62.49</v>
      </c>
      <c r="E198" s="45">
        <v>18.375</v>
      </c>
      <c r="F198" s="209">
        <f t="shared" si="6"/>
        <v>9373.5</v>
      </c>
      <c r="G198" s="209">
        <f t="shared" si="7"/>
        <v>6617.25</v>
      </c>
    </row>
    <row r="199" spans="1:7" s="208" customFormat="1" ht="12.75">
      <c r="A199" s="88" t="s">
        <v>29</v>
      </c>
      <c r="B199" s="118">
        <v>37006</v>
      </c>
      <c r="C199" s="44">
        <v>50</v>
      </c>
      <c r="D199" s="45">
        <v>62.38</v>
      </c>
      <c r="E199" s="45">
        <v>18.375</v>
      </c>
      <c r="F199" s="209">
        <f t="shared" si="6"/>
        <v>3119</v>
      </c>
      <c r="G199" s="209">
        <f t="shared" si="7"/>
        <v>2200.25</v>
      </c>
    </row>
    <row r="200" spans="1:7" s="208" customFormat="1" ht="12.75">
      <c r="A200" s="88" t="s">
        <v>29</v>
      </c>
      <c r="B200" s="118">
        <v>37006</v>
      </c>
      <c r="C200" s="44">
        <v>50</v>
      </c>
      <c r="D200" s="45">
        <v>62.59</v>
      </c>
      <c r="E200" s="45">
        <v>18.375</v>
      </c>
      <c r="F200" s="209">
        <f t="shared" si="6"/>
        <v>3129.5</v>
      </c>
      <c r="G200" s="209">
        <f t="shared" si="7"/>
        <v>2210.75</v>
      </c>
    </row>
    <row r="201" spans="1:7" s="208" customFormat="1" ht="12.75">
      <c r="A201" s="88" t="s">
        <v>29</v>
      </c>
      <c r="B201" s="118">
        <v>37007</v>
      </c>
      <c r="C201" s="44">
        <v>250</v>
      </c>
      <c r="D201" s="45">
        <v>63.01</v>
      </c>
      <c r="E201" s="45">
        <v>18.375</v>
      </c>
      <c r="F201" s="209">
        <f t="shared" si="6"/>
        <v>15752.5</v>
      </c>
      <c r="G201" s="209">
        <f t="shared" si="7"/>
        <v>11158.75</v>
      </c>
    </row>
    <row r="202" spans="1:7" s="208" customFormat="1" ht="12.75">
      <c r="A202" s="88" t="s">
        <v>29</v>
      </c>
      <c r="B202" s="118">
        <v>37007</v>
      </c>
      <c r="C202" s="44">
        <v>250</v>
      </c>
      <c r="D202" s="45">
        <v>63.4</v>
      </c>
      <c r="E202" s="45">
        <v>18.375</v>
      </c>
      <c r="F202" s="209">
        <f t="shared" si="6"/>
        <v>15850</v>
      </c>
      <c r="G202" s="209">
        <f t="shared" si="7"/>
        <v>11256.25</v>
      </c>
    </row>
    <row r="203" spans="1:7" s="208" customFormat="1" ht="12.75">
      <c r="A203" s="88" t="s">
        <v>29</v>
      </c>
      <c r="B203" s="118">
        <v>37007</v>
      </c>
      <c r="C203" s="44">
        <v>250</v>
      </c>
      <c r="D203" s="45">
        <v>63.15</v>
      </c>
      <c r="E203" s="45">
        <v>18.375</v>
      </c>
      <c r="F203" s="209">
        <f t="shared" si="6"/>
        <v>15787.5</v>
      </c>
      <c r="G203" s="209">
        <f t="shared" si="7"/>
        <v>11193.75</v>
      </c>
    </row>
    <row r="204" spans="1:7" s="208" customFormat="1" ht="12.75">
      <c r="A204" s="88" t="s">
        <v>29</v>
      </c>
      <c r="B204" s="118">
        <v>37008</v>
      </c>
      <c r="C204" s="44">
        <v>250</v>
      </c>
      <c r="D204" s="45">
        <v>62.8</v>
      </c>
      <c r="E204" s="45">
        <v>18.375</v>
      </c>
      <c r="F204" s="209">
        <f t="shared" si="6"/>
        <v>15700</v>
      </c>
      <c r="G204" s="209">
        <f t="shared" si="7"/>
        <v>11106.25</v>
      </c>
    </row>
    <row r="205" spans="1:7" s="208" customFormat="1" ht="12.75">
      <c r="A205" s="88" t="s">
        <v>29</v>
      </c>
      <c r="B205" s="118">
        <v>37011</v>
      </c>
      <c r="C205" s="44">
        <v>250</v>
      </c>
      <c r="D205" s="45">
        <v>63.2</v>
      </c>
      <c r="E205" s="45">
        <v>18.375</v>
      </c>
      <c r="F205" s="209">
        <f t="shared" si="6"/>
        <v>15800</v>
      </c>
      <c r="G205" s="209">
        <f t="shared" si="7"/>
        <v>11206.25</v>
      </c>
    </row>
    <row r="206" spans="1:7" s="208" customFormat="1" ht="12.75">
      <c r="A206" s="88" t="s">
        <v>29</v>
      </c>
      <c r="B206" s="118">
        <v>37011</v>
      </c>
      <c r="C206" s="44">
        <v>250</v>
      </c>
      <c r="D206" s="45">
        <v>62.91</v>
      </c>
      <c r="E206" s="45">
        <v>18.375</v>
      </c>
      <c r="F206" s="209">
        <f t="shared" si="6"/>
        <v>15727.5</v>
      </c>
      <c r="G206" s="209">
        <f t="shared" si="7"/>
        <v>11133.75</v>
      </c>
    </row>
    <row r="207" spans="1:7" s="208" customFormat="1" ht="12.75">
      <c r="A207" s="88" t="s">
        <v>29</v>
      </c>
      <c r="B207" s="118">
        <v>37012</v>
      </c>
      <c r="C207" s="44">
        <v>250</v>
      </c>
      <c r="D207" s="45">
        <v>62.5</v>
      </c>
      <c r="E207" s="45">
        <v>18.375</v>
      </c>
      <c r="F207" s="209">
        <f t="shared" si="6"/>
        <v>15625</v>
      </c>
      <c r="G207" s="209">
        <f t="shared" si="7"/>
        <v>11031.25</v>
      </c>
    </row>
    <row r="208" spans="1:7" s="208" customFormat="1" ht="12.75">
      <c r="A208" s="88" t="s">
        <v>29</v>
      </c>
      <c r="B208" s="118">
        <v>37013</v>
      </c>
      <c r="C208" s="44">
        <v>250</v>
      </c>
      <c r="D208" s="45">
        <v>63.4</v>
      </c>
      <c r="E208" s="45">
        <v>18.375</v>
      </c>
      <c r="F208" s="209">
        <f t="shared" si="6"/>
        <v>15850</v>
      </c>
      <c r="G208" s="209">
        <f t="shared" si="7"/>
        <v>11256.25</v>
      </c>
    </row>
    <row r="209" spans="1:7" s="208" customFormat="1" ht="12.75">
      <c r="A209" s="88" t="s">
        <v>29</v>
      </c>
      <c r="B209" s="118">
        <v>37013</v>
      </c>
      <c r="C209" s="44">
        <v>100</v>
      </c>
      <c r="D209" s="45">
        <v>60.24</v>
      </c>
      <c r="E209" s="45">
        <v>18.375</v>
      </c>
      <c r="F209" s="209">
        <f t="shared" si="6"/>
        <v>6024</v>
      </c>
      <c r="G209" s="209">
        <f t="shared" si="7"/>
        <v>4186.5</v>
      </c>
    </row>
    <row r="210" spans="1:7" s="208" customFormat="1" ht="12.75">
      <c r="A210" s="88" t="s">
        <v>29</v>
      </c>
      <c r="B210" s="118">
        <v>37013</v>
      </c>
      <c r="C210" s="44">
        <v>150</v>
      </c>
      <c r="D210" s="45">
        <v>60.07</v>
      </c>
      <c r="E210" s="45">
        <v>18.375</v>
      </c>
      <c r="F210" s="209">
        <f t="shared" si="6"/>
        <v>9010.5</v>
      </c>
      <c r="G210" s="209">
        <f t="shared" si="7"/>
        <v>6254.25</v>
      </c>
    </row>
    <row r="211" spans="1:7" s="208" customFormat="1" ht="12.75">
      <c r="A211" s="88" t="s">
        <v>29</v>
      </c>
      <c r="B211" s="118">
        <v>37014</v>
      </c>
      <c r="C211" s="44">
        <v>250</v>
      </c>
      <c r="D211" s="45">
        <v>59.6</v>
      </c>
      <c r="E211" s="45">
        <v>18.375</v>
      </c>
      <c r="F211" s="209">
        <f t="shared" si="6"/>
        <v>14900</v>
      </c>
      <c r="G211" s="209">
        <f t="shared" si="7"/>
        <v>10306.25</v>
      </c>
    </row>
    <row r="212" spans="1:7" s="208" customFormat="1" ht="12.75">
      <c r="A212" s="88" t="s">
        <v>29</v>
      </c>
      <c r="B212" s="118">
        <v>37014</v>
      </c>
      <c r="C212" s="44">
        <v>250</v>
      </c>
      <c r="D212" s="45">
        <v>57.85</v>
      </c>
      <c r="E212" s="45">
        <v>18.375</v>
      </c>
      <c r="F212" s="209">
        <f t="shared" si="6"/>
        <v>14462.5</v>
      </c>
      <c r="G212" s="209">
        <f t="shared" si="7"/>
        <v>9868.75</v>
      </c>
    </row>
    <row r="213" spans="1:7" s="208" customFormat="1" ht="12.75">
      <c r="A213" s="88" t="s">
        <v>29</v>
      </c>
      <c r="B213" s="118">
        <v>37014</v>
      </c>
      <c r="C213" s="44">
        <v>250</v>
      </c>
      <c r="D213" s="45">
        <v>63.6</v>
      </c>
      <c r="E213" s="45">
        <v>18.375</v>
      </c>
      <c r="F213" s="209">
        <f aca="true" t="shared" si="8" ref="F213:F280">PRODUCT(C213,D213)</f>
        <v>15900</v>
      </c>
      <c r="G213" s="209">
        <f aca="true" t="shared" si="9" ref="G213:G276">F213-PRODUCT(C213,E213)</f>
        <v>11306.25</v>
      </c>
    </row>
    <row r="214" spans="1:7" s="208" customFormat="1" ht="12.75">
      <c r="A214" s="210" t="s">
        <v>29</v>
      </c>
      <c r="B214" s="118">
        <v>37015</v>
      </c>
      <c r="C214" s="44">
        <v>250</v>
      </c>
      <c r="D214" s="45">
        <v>59</v>
      </c>
      <c r="E214" s="45">
        <v>18.375</v>
      </c>
      <c r="F214" s="209">
        <f t="shared" si="8"/>
        <v>14750</v>
      </c>
      <c r="G214" s="209">
        <f t="shared" si="9"/>
        <v>10156.25</v>
      </c>
    </row>
    <row r="215" spans="1:7" s="208" customFormat="1" ht="12.75">
      <c r="A215" s="88" t="s">
        <v>29</v>
      </c>
      <c r="B215" s="118">
        <v>37015</v>
      </c>
      <c r="C215" s="44">
        <v>250</v>
      </c>
      <c r="D215" s="45">
        <v>58.72</v>
      </c>
      <c r="E215" s="45">
        <v>18.375</v>
      </c>
      <c r="F215" s="209">
        <f t="shared" si="8"/>
        <v>14680</v>
      </c>
      <c r="G215" s="209">
        <f t="shared" si="9"/>
        <v>10086.25</v>
      </c>
    </row>
    <row r="216" spans="1:7" s="208" customFormat="1" ht="12.75">
      <c r="A216" s="88" t="s">
        <v>29</v>
      </c>
      <c r="B216" s="118">
        <v>37018</v>
      </c>
      <c r="C216" s="44">
        <v>250</v>
      </c>
      <c r="D216" s="45">
        <v>59.4</v>
      </c>
      <c r="E216" s="45">
        <v>18.375</v>
      </c>
      <c r="F216" s="209">
        <f t="shared" si="8"/>
        <v>14850</v>
      </c>
      <c r="G216" s="209">
        <f t="shared" si="9"/>
        <v>10256.25</v>
      </c>
    </row>
    <row r="217" spans="1:7" s="208" customFormat="1" ht="12.75">
      <c r="A217" s="88" t="s">
        <v>29</v>
      </c>
      <c r="B217" s="118">
        <v>37018</v>
      </c>
      <c r="C217" s="44">
        <v>250</v>
      </c>
      <c r="D217" s="45">
        <v>57.94</v>
      </c>
      <c r="E217" s="45">
        <v>18.375</v>
      </c>
      <c r="F217" s="209">
        <f t="shared" si="8"/>
        <v>14485</v>
      </c>
      <c r="G217" s="209">
        <f t="shared" si="9"/>
        <v>9891.25</v>
      </c>
    </row>
    <row r="218" spans="1:7" s="208" customFormat="1" ht="12.75">
      <c r="A218" s="211" t="s">
        <v>29</v>
      </c>
      <c r="B218" s="118">
        <v>37019</v>
      </c>
      <c r="C218" s="212">
        <v>250</v>
      </c>
      <c r="D218" s="45">
        <v>57.8</v>
      </c>
      <c r="E218" s="45">
        <v>18.375</v>
      </c>
      <c r="F218" s="209">
        <f t="shared" si="8"/>
        <v>14450</v>
      </c>
      <c r="G218" s="209">
        <f t="shared" si="9"/>
        <v>9856.25</v>
      </c>
    </row>
    <row r="219" spans="1:7" s="208" customFormat="1" ht="12.75">
      <c r="A219" s="211" t="s">
        <v>29</v>
      </c>
      <c r="B219" s="118">
        <v>37019</v>
      </c>
      <c r="C219" s="212">
        <v>250</v>
      </c>
      <c r="D219" s="45">
        <v>56.2</v>
      </c>
      <c r="E219" s="45">
        <v>18.375</v>
      </c>
      <c r="F219" s="209">
        <f t="shared" si="8"/>
        <v>14050</v>
      </c>
      <c r="G219" s="209">
        <f t="shared" si="9"/>
        <v>9456.25</v>
      </c>
    </row>
    <row r="220" spans="1:7" s="208" customFormat="1" ht="12.75">
      <c r="A220" s="211" t="s">
        <v>29</v>
      </c>
      <c r="B220" s="118">
        <v>37020</v>
      </c>
      <c r="C220" s="212">
        <v>250</v>
      </c>
      <c r="D220" s="45">
        <v>56.11</v>
      </c>
      <c r="E220" s="45">
        <v>18.375</v>
      </c>
      <c r="F220" s="209">
        <f t="shared" si="8"/>
        <v>14027.5</v>
      </c>
      <c r="G220" s="209">
        <f t="shared" si="9"/>
        <v>9433.75</v>
      </c>
    </row>
    <row r="221" spans="1:7" s="208" customFormat="1" ht="12.75">
      <c r="A221" s="211" t="s">
        <v>29</v>
      </c>
      <c r="B221" s="118">
        <v>37020</v>
      </c>
      <c r="C221" s="212">
        <v>100</v>
      </c>
      <c r="D221" s="45">
        <v>57.6</v>
      </c>
      <c r="E221" s="45">
        <v>18.375</v>
      </c>
      <c r="F221" s="209">
        <f t="shared" si="8"/>
        <v>5760</v>
      </c>
      <c r="G221" s="209">
        <f t="shared" si="9"/>
        <v>3922.5</v>
      </c>
    </row>
    <row r="222" spans="1:7" s="208" customFormat="1" ht="12.75">
      <c r="A222" s="211" t="s">
        <v>29</v>
      </c>
      <c r="B222" s="118">
        <v>37020</v>
      </c>
      <c r="C222" s="212">
        <v>100</v>
      </c>
      <c r="D222" s="45">
        <v>58</v>
      </c>
      <c r="E222" s="45">
        <v>18.375</v>
      </c>
      <c r="F222" s="209">
        <f t="shared" si="8"/>
        <v>5800</v>
      </c>
      <c r="G222" s="209">
        <f t="shared" si="9"/>
        <v>3962.5</v>
      </c>
    </row>
    <row r="223" spans="1:7" s="208" customFormat="1" ht="12.75">
      <c r="A223" s="211" t="s">
        <v>29</v>
      </c>
      <c r="B223" s="118">
        <v>37020</v>
      </c>
      <c r="C223" s="212">
        <v>50</v>
      </c>
      <c r="D223" s="45">
        <v>59.16</v>
      </c>
      <c r="E223" s="45">
        <v>18.375</v>
      </c>
      <c r="F223" s="209">
        <f t="shared" si="8"/>
        <v>2958</v>
      </c>
      <c r="G223" s="209">
        <f t="shared" si="9"/>
        <v>2039.25</v>
      </c>
    </row>
    <row r="224" spans="1:7" s="208" customFormat="1" ht="12.75">
      <c r="A224" s="211" t="s">
        <v>29</v>
      </c>
      <c r="B224" s="118">
        <v>37021</v>
      </c>
      <c r="C224" s="212">
        <v>250</v>
      </c>
      <c r="D224" s="45">
        <v>58.95</v>
      </c>
      <c r="E224" s="45">
        <v>18.375</v>
      </c>
      <c r="F224" s="209">
        <f t="shared" si="8"/>
        <v>14737.5</v>
      </c>
      <c r="G224" s="209">
        <f t="shared" si="9"/>
        <v>10143.75</v>
      </c>
    </row>
    <row r="225" spans="1:7" s="208" customFormat="1" ht="12.75">
      <c r="A225" s="211" t="s">
        <v>29</v>
      </c>
      <c r="B225" s="118">
        <v>37021</v>
      </c>
      <c r="C225" s="212">
        <v>250</v>
      </c>
      <c r="D225" s="45">
        <v>57.74</v>
      </c>
      <c r="E225" s="45">
        <v>18.375</v>
      </c>
      <c r="F225" s="209">
        <f t="shared" si="8"/>
        <v>14435</v>
      </c>
      <c r="G225" s="209">
        <f t="shared" si="9"/>
        <v>9841.25</v>
      </c>
    </row>
    <row r="226" spans="1:7" s="208" customFormat="1" ht="12.75">
      <c r="A226" s="211" t="s">
        <v>29</v>
      </c>
      <c r="B226" s="118">
        <v>37022</v>
      </c>
      <c r="C226" s="212">
        <v>250</v>
      </c>
      <c r="D226" s="45">
        <v>56.9</v>
      </c>
      <c r="E226" s="45">
        <v>18.375</v>
      </c>
      <c r="F226" s="209">
        <f t="shared" si="8"/>
        <v>14225</v>
      </c>
      <c r="G226" s="209">
        <f t="shared" si="9"/>
        <v>9631.25</v>
      </c>
    </row>
    <row r="227" spans="1:7" s="208" customFormat="1" ht="12.75">
      <c r="A227" s="211" t="s">
        <v>29</v>
      </c>
      <c r="B227" s="118">
        <v>37022</v>
      </c>
      <c r="C227" s="212">
        <v>125</v>
      </c>
      <c r="D227" s="45">
        <v>58.43</v>
      </c>
      <c r="E227" s="45">
        <v>18.375</v>
      </c>
      <c r="F227" s="209">
        <f t="shared" si="8"/>
        <v>7303.75</v>
      </c>
      <c r="G227" s="209">
        <f t="shared" si="9"/>
        <v>5006.875</v>
      </c>
    </row>
    <row r="228" spans="1:7" s="208" customFormat="1" ht="12.75">
      <c r="A228" s="211" t="s">
        <v>29</v>
      </c>
      <c r="B228" s="118">
        <v>37022</v>
      </c>
      <c r="C228" s="212">
        <v>125</v>
      </c>
      <c r="D228" s="45">
        <v>57.99</v>
      </c>
      <c r="E228" s="45">
        <v>18.375</v>
      </c>
      <c r="F228" s="209">
        <f t="shared" si="8"/>
        <v>7248.75</v>
      </c>
      <c r="G228" s="209">
        <f t="shared" si="9"/>
        <v>4951.875</v>
      </c>
    </row>
    <row r="229" spans="1:7" s="208" customFormat="1" ht="12.75">
      <c r="A229" s="211" t="s">
        <v>29</v>
      </c>
      <c r="B229" s="118">
        <v>37025</v>
      </c>
      <c r="C229" s="212">
        <v>250</v>
      </c>
      <c r="D229" s="45">
        <v>58.05</v>
      </c>
      <c r="E229" s="45">
        <v>18.375</v>
      </c>
      <c r="F229" s="209">
        <f t="shared" si="8"/>
        <v>14512.5</v>
      </c>
      <c r="G229" s="209">
        <f t="shared" si="9"/>
        <v>9918.75</v>
      </c>
    </row>
    <row r="230" spans="1:7" s="208" customFormat="1" ht="12.75">
      <c r="A230" s="211" t="s">
        <v>29</v>
      </c>
      <c r="B230" s="118">
        <v>37025</v>
      </c>
      <c r="C230" s="212">
        <v>100</v>
      </c>
      <c r="D230" s="45">
        <v>59.15</v>
      </c>
      <c r="E230" s="45">
        <v>18.375</v>
      </c>
      <c r="F230" s="209">
        <f t="shared" si="8"/>
        <v>5915</v>
      </c>
      <c r="G230" s="209">
        <f t="shared" si="9"/>
        <v>4077.5</v>
      </c>
    </row>
    <row r="231" spans="1:7" s="208" customFormat="1" ht="12.75">
      <c r="A231" s="211" t="s">
        <v>29</v>
      </c>
      <c r="B231" s="118">
        <v>37025</v>
      </c>
      <c r="C231" s="212">
        <v>150</v>
      </c>
      <c r="D231" s="45">
        <v>58.86</v>
      </c>
      <c r="E231" s="45">
        <v>18.375</v>
      </c>
      <c r="F231" s="209">
        <f t="shared" si="8"/>
        <v>8829</v>
      </c>
      <c r="G231" s="209">
        <f t="shared" si="9"/>
        <v>6072.75</v>
      </c>
    </row>
    <row r="232" spans="1:7" s="208" customFormat="1" ht="12.75">
      <c r="A232" s="211" t="s">
        <v>29</v>
      </c>
      <c r="B232" s="118">
        <v>37026</v>
      </c>
      <c r="C232" s="212">
        <v>250</v>
      </c>
      <c r="D232" s="45">
        <v>58.55</v>
      </c>
      <c r="E232" s="45">
        <v>18.375</v>
      </c>
      <c r="F232" s="209">
        <f t="shared" si="8"/>
        <v>14637.5</v>
      </c>
      <c r="G232" s="209">
        <f t="shared" si="9"/>
        <v>10043.75</v>
      </c>
    </row>
    <row r="233" spans="1:7" s="208" customFormat="1" ht="12.75">
      <c r="A233" s="211" t="s">
        <v>29</v>
      </c>
      <c r="B233" s="118">
        <v>37026</v>
      </c>
      <c r="C233" s="212">
        <v>250</v>
      </c>
      <c r="D233" s="45">
        <v>57.6</v>
      </c>
      <c r="E233" s="45">
        <v>18.375</v>
      </c>
      <c r="F233" s="209">
        <f t="shared" si="8"/>
        <v>14400</v>
      </c>
      <c r="G233" s="209">
        <f t="shared" si="9"/>
        <v>9806.25</v>
      </c>
    </row>
    <row r="234" spans="1:7" s="208" customFormat="1" ht="12.75">
      <c r="A234" s="211" t="s">
        <v>29</v>
      </c>
      <c r="B234" s="118">
        <v>37027</v>
      </c>
      <c r="C234" s="212">
        <v>250</v>
      </c>
      <c r="D234" s="45">
        <v>58</v>
      </c>
      <c r="E234" s="45">
        <v>18.375</v>
      </c>
      <c r="F234" s="209">
        <f t="shared" si="8"/>
        <v>14500</v>
      </c>
      <c r="G234" s="209">
        <f t="shared" si="9"/>
        <v>9906.25</v>
      </c>
    </row>
    <row r="235" spans="1:7" s="208" customFormat="1" ht="12.75">
      <c r="A235" s="211" t="s">
        <v>29</v>
      </c>
      <c r="B235" s="118">
        <v>37027</v>
      </c>
      <c r="C235" s="212">
        <v>250</v>
      </c>
      <c r="D235" s="45">
        <v>56.23</v>
      </c>
      <c r="E235" s="45">
        <v>18.375</v>
      </c>
      <c r="F235" s="209">
        <f t="shared" si="8"/>
        <v>14057.5</v>
      </c>
      <c r="G235" s="209">
        <f t="shared" si="9"/>
        <v>9463.75</v>
      </c>
    </row>
    <row r="236" spans="1:7" s="208" customFormat="1" ht="12.75">
      <c r="A236" s="211" t="s">
        <v>29</v>
      </c>
      <c r="B236" s="118">
        <v>37028</v>
      </c>
      <c r="C236" s="212">
        <v>250</v>
      </c>
      <c r="D236" s="45">
        <v>55.04</v>
      </c>
      <c r="E236" s="45">
        <v>18.375</v>
      </c>
      <c r="F236" s="209">
        <f t="shared" si="8"/>
        <v>13760</v>
      </c>
      <c r="G236" s="209">
        <f t="shared" si="9"/>
        <v>9166.25</v>
      </c>
    </row>
    <row r="237" spans="1:7" s="208" customFormat="1" ht="12.75">
      <c r="A237" s="211" t="s">
        <v>29</v>
      </c>
      <c r="B237" s="118">
        <v>37028</v>
      </c>
      <c r="C237" s="212">
        <v>250</v>
      </c>
      <c r="D237" s="45">
        <v>55.05</v>
      </c>
      <c r="E237" s="45">
        <v>18.375</v>
      </c>
      <c r="F237" s="209">
        <f t="shared" si="8"/>
        <v>13762.5</v>
      </c>
      <c r="G237" s="209">
        <f t="shared" si="9"/>
        <v>9168.75</v>
      </c>
    </row>
    <row r="238" spans="1:7" s="208" customFormat="1" ht="12.75">
      <c r="A238" s="211" t="s">
        <v>29</v>
      </c>
      <c r="B238" s="118">
        <v>37029</v>
      </c>
      <c r="C238" s="212">
        <v>250</v>
      </c>
      <c r="D238" s="45">
        <v>53.5</v>
      </c>
      <c r="E238" s="45">
        <v>18.375</v>
      </c>
      <c r="F238" s="209">
        <f t="shared" si="8"/>
        <v>13375</v>
      </c>
      <c r="G238" s="209">
        <f t="shared" si="9"/>
        <v>8781.25</v>
      </c>
    </row>
    <row r="239" spans="1:7" s="208" customFormat="1" ht="12.75">
      <c r="A239" s="211" t="s">
        <v>29</v>
      </c>
      <c r="B239" s="118">
        <v>37029</v>
      </c>
      <c r="C239" s="212">
        <v>250</v>
      </c>
      <c r="D239" s="45">
        <v>54</v>
      </c>
      <c r="E239" s="45">
        <v>18.375</v>
      </c>
      <c r="F239" s="209">
        <f t="shared" si="8"/>
        <v>13500</v>
      </c>
      <c r="G239" s="209">
        <f t="shared" si="9"/>
        <v>8906.25</v>
      </c>
    </row>
    <row r="240" spans="1:7" s="208" customFormat="1" ht="12.75">
      <c r="A240" s="211" t="s">
        <v>29</v>
      </c>
      <c r="B240" s="118">
        <v>37032</v>
      </c>
      <c r="C240" s="212">
        <v>250</v>
      </c>
      <c r="D240" s="45">
        <v>55.32</v>
      </c>
      <c r="E240" s="45">
        <v>18.375</v>
      </c>
      <c r="F240" s="209">
        <f t="shared" si="8"/>
        <v>13830</v>
      </c>
      <c r="G240" s="209">
        <f t="shared" si="9"/>
        <v>9236.25</v>
      </c>
    </row>
    <row r="241" spans="1:7" s="208" customFormat="1" ht="12.75">
      <c r="A241" s="211" t="s">
        <v>29</v>
      </c>
      <c r="B241" s="118">
        <v>37032</v>
      </c>
      <c r="C241" s="212">
        <v>250</v>
      </c>
      <c r="D241" s="45">
        <v>54.99</v>
      </c>
      <c r="E241" s="45">
        <v>18.375</v>
      </c>
      <c r="F241" s="209">
        <f t="shared" si="8"/>
        <v>13747.5</v>
      </c>
      <c r="G241" s="209">
        <f t="shared" si="9"/>
        <v>9153.75</v>
      </c>
    </row>
    <row r="242" spans="1:7" s="208" customFormat="1" ht="12.75">
      <c r="A242" s="211" t="s">
        <v>29</v>
      </c>
      <c r="B242" s="118">
        <v>37033</v>
      </c>
      <c r="C242" s="212">
        <v>250</v>
      </c>
      <c r="D242" s="45">
        <v>55.6</v>
      </c>
      <c r="E242" s="45">
        <v>18.375</v>
      </c>
      <c r="F242" s="209">
        <f t="shared" si="8"/>
        <v>13900</v>
      </c>
      <c r="G242" s="209">
        <f t="shared" si="9"/>
        <v>9306.25</v>
      </c>
    </row>
    <row r="243" spans="1:7" s="208" customFormat="1" ht="12.75">
      <c r="A243" s="211" t="s">
        <v>29</v>
      </c>
      <c r="B243" s="118">
        <v>37033</v>
      </c>
      <c r="C243" s="212">
        <v>250</v>
      </c>
      <c r="D243" s="45">
        <v>54.52</v>
      </c>
      <c r="E243" s="45">
        <v>18.375</v>
      </c>
      <c r="F243" s="209">
        <f t="shared" si="8"/>
        <v>13630</v>
      </c>
      <c r="G243" s="209">
        <f t="shared" si="9"/>
        <v>9036.25</v>
      </c>
    </row>
    <row r="244" spans="1:7" s="208" customFormat="1" ht="12.75">
      <c r="A244" s="211" t="s">
        <v>29</v>
      </c>
      <c r="B244" s="118">
        <v>37034</v>
      </c>
      <c r="C244" s="212">
        <v>250</v>
      </c>
      <c r="D244" s="45">
        <v>55.4</v>
      </c>
      <c r="E244" s="45">
        <v>18.375</v>
      </c>
      <c r="F244" s="209">
        <f t="shared" si="8"/>
        <v>13850</v>
      </c>
      <c r="G244" s="209">
        <f t="shared" si="9"/>
        <v>9256.25</v>
      </c>
    </row>
    <row r="245" spans="1:7" s="208" customFormat="1" ht="12.75">
      <c r="A245" s="211" t="s">
        <v>29</v>
      </c>
      <c r="B245" s="118">
        <v>37034</v>
      </c>
      <c r="C245" s="212">
        <v>150</v>
      </c>
      <c r="D245" s="45">
        <v>55.9</v>
      </c>
      <c r="E245" s="45">
        <v>18.375</v>
      </c>
      <c r="F245" s="209">
        <f t="shared" si="8"/>
        <v>8385</v>
      </c>
      <c r="G245" s="209">
        <f t="shared" si="9"/>
        <v>5628.75</v>
      </c>
    </row>
    <row r="246" spans="1:7" s="208" customFormat="1" ht="12.75">
      <c r="A246" s="211" t="s">
        <v>29</v>
      </c>
      <c r="B246" s="118">
        <v>37034</v>
      </c>
      <c r="C246" s="212">
        <v>75</v>
      </c>
      <c r="D246" s="45">
        <v>56</v>
      </c>
      <c r="E246" s="45">
        <v>18.375</v>
      </c>
      <c r="F246" s="209">
        <f t="shared" si="8"/>
        <v>4200</v>
      </c>
      <c r="G246" s="209">
        <f t="shared" si="9"/>
        <v>2821.875</v>
      </c>
    </row>
    <row r="247" spans="1:7" s="208" customFormat="1" ht="12.75">
      <c r="A247" s="211" t="s">
        <v>29</v>
      </c>
      <c r="B247" s="118">
        <v>37034</v>
      </c>
      <c r="C247" s="212">
        <v>25</v>
      </c>
      <c r="D247" s="45">
        <v>55.72</v>
      </c>
      <c r="E247" s="45">
        <v>18.375</v>
      </c>
      <c r="F247" s="209">
        <f t="shared" si="8"/>
        <v>1393</v>
      </c>
      <c r="G247" s="209">
        <f t="shared" si="9"/>
        <v>933.625</v>
      </c>
    </row>
    <row r="248" spans="1:7" s="208" customFormat="1" ht="12.75">
      <c r="A248" s="211" t="s">
        <v>29</v>
      </c>
      <c r="B248" s="118">
        <v>37035</v>
      </c>
      <c r="C248" s="212">
        <v>250</v>
      </c>
      <c r="D248" s="45">
        <v>56</v>
      </c>
      <c r="E248" s="45">
        <v>18.375</v>
      </c>
      <c r="F248" s="209">
        <f t="shared" si="8"/>
        <v>14000</v>
      </c>
      <c r="G248" s="209">
        <f t="shared" si="9"/>
        <v>9406.25</v>
      </c>
    </row>
    <row r="249" spans="1:7" s="208" customFormat="1" ht="12.75">
      <c r="A249" s="211" t="s">
        <v>29</v>
      </c>
      <c r="B249" s="118">
        <v>37035</v>
      </c>
      <c r="C249" s="212">
        <v>250</v>
      </c>
      <c r="D249" s="45">
        <v>54.21</v>
      </c>
      <c r="E249" s="45">
        <v>18.375</v>
      </c>
      <c r="F249" s="209">
        <f t="shared" si="8"/>
        <v>13552.5</v>
      </c>
      <c r="G249" s="209">
        <f t="shared" si="9"/>
        <v>8958.75</v>
      </c>
    </row>
    <row r="250" spans="1:7" s="208" customFormat="1" ht="12.75">
      <c r="A250" s="211" t="s">
        <v>29</v>
      </c>
      <c r="B250" s="118">
        <v>37036</v>
      </c>
      <c r="C250" s="212">
        <v>250</v>
      </c>
      <c r="D250" s="45">
        <v>54.1</v>
      </c>
      <c r="E250" s="45">
        <v>18.375</v>
      </c>
      <c r="F250" s="209">
        <f t="shared" si="8"/>
        <v>13525</v>
      </c>
      <c r="G250" s="209">
        <f t="shared" si="9"/>
        <v>8931.25</v>
      </c>
    </row>
    <row r="251" spans="1:7" s="208" customFormat="1" ht="12.75">
      <c r="A251" s="211" t="s">
        <v>29</v>
      </c>
      <c r="B251" s="118">
        <v>37036</v>
      </c>
      <c r="C251" s="212">
        <v>250</v>
      </c>
      <c r="D251" s="45">
        <v>53.51</v>
      </c>
      <c r="E251" s="45">
        <v>18.375</v>
      </c>
      <c r="F251" s="209">
        <f t="shared" si="8"/>
        <v>13377.5</v>
      </c>
      <c r="G251" s="209">
        <f t="shared" si="9"/>
        <v>8783.75</v>
      </c>
    </row>
    <row r="252" spans="1:7" s="208" customFormat="1" ht="12.75">
      <c r="A252" s="211" t="s">
        <v>29</v>
      </c>
      <c r="B252" s="118">
        <v>37040</v>
      </c>
      <c r="C252" s="212">
        <v>250</v>
      </c>
      <c r="D252" s="45">
        <v>53.81</v>
      </c>
      <c r="E252" s="45">
        <v>18.375</v>
      </c>
      <c r="F252" s="209">
        <f t="shared" si="8"/>
        <v>13452.5</v>
      </c>
      <c r="G252" s="209">
        <f t="shared" si="9"/>
        <v>8858.75</v>
      </c>
    </row>
    <row r="253" spans="1:7" s="208" customFormat="1" ht="12.75">
      <c r="A253" s="211" t="s">
        <v>29</v>
      </c>
      <c r="B253" s="118">
        <v>37040</v>
      </c>
      <c r="C253" s="212">
        <v>250</v>
      </c>
      <c r="D253" s="45">
        <v>52.96</v>
      </c>
      <c r="E253" s="45">
        <v>18.375</v>
      </c>
      <c r="F253" s="209">
        <f t="shared" si="8"/>
        <v>13240</v>
      </c>
      <c r="G253" s="209">
        <f t="shared" si="9"/>
        <v>8646.25</v>
      </c>
    </row>
    <row r="254" spans="1:7" s="208" customFormat="1" ht="12.75">
      <c r="A254" s="211" t="s">
        <v>29</v>
      </c>
      <c r="B254" s="118">
        <v>37041</v>
      </c>
      <c r="C254" s="212">
        <v>250</v>
      </c>
      <c r="D254" s="45">
        <v>52.99</v>
      </c>
      <c r="E254" s="45">
        <v>18.375</v>
      </c>
      <c r="F254" s="209">
        <f t="shared" si="8"/>
        <v>13247.5</v>
      </c>
      <c r="G254" s="209">
        <f t="shared" si="9"/>
        <v>8653.75</v>
      </c>
    </row>
    <row r="255" spans="1:7" s="208" customFormat="1" ht="12.75">
      <c r="A255" s="211" t="s">
        <v>29</v>
      </c>
      <c r="B255" s="118">
        <v>37041</v>
      </c>
      <c r="C255" s="212">
        <v>250</v>
      </c>
      <c r="D255" s="45">
        <v>52.9</v>
      </c>
      <c r="E255" s="45">
        <v>18.375</v>
      </c>
      <c r="F255" s="209">
        <f t="shared" si="8"/>
        <v>13225</v>
      </c>
      <c r="G255" s="209">
        <f t="shared" si="9"/>
        <v>8631.25</v>
      </c>
    </row>
    <row r="256" spans="1:7" s="208" customFormat="1" ht="12.75">
      <c r="A256" s="211" t="s">
        <v>29</v>
      </c>
      <c r="B256" s="118">
        <v>37042</v>
      </c>
      <c r="C256" s="212">
        <v>250</v>
      </c>
      <c r="D256" s="45">
        <v>53.03</v>
      </c>
      <c r="E256" s="45">
        <v>18.375</v>
      </c>
      <c r="F256" s="209">
        <f t="shared" si="8"/>
        <v>13257.5</v>
      </c>
      <c r="G256" s="209">
        <f t="shared" si="9"/>
        <v>8663.75</v>
      </c>
    </row>
    <row r="257" spans="1:7" s="208" customFormat="1" ht="12.75">
      <c r="A257" s="211" t="s">
        <v>29</v>
      </c>
      <c r="B257" s="118">
        <v>37042</v>
      </c>
      <c r="C257" s="212">
        <v>250</v>
      </c>
      <c r="D257" s="45">
        <v>53.03</v>
      </c>
      <c r="E257" s="45">
        <v>18.375</v>
      </c>
      <c r="F257" s="209">
        <f t="shared" si="8"/>
        <v>13257.5</v>
      </c>
      <c r="G257" s="209">
        <f t="shared" si="9"/>
        <v>8663.75</v>
      </c>
    </row>
    <row r="258" spans="1:7" s="208" customFormat="1" ht="12.75">
      <c r="A258" s="211" t="s">
        <v>29</v>
      </c>
      <c r="B258" s="118">
        <v>37043</v>
      </c>
      <c r="C258" s="212">
        <v>250</v>
      </c>
      <c r="D258" s="45">
        <v>52.52</v>
      </c>
      <c r="E258" s="45">
        <v>18.375</v>
      </c>
      <c r="F258" s="209">
        <f t="shared" si="8"/>
        <v>13130</v>
      </c>
      <c r="G258" s="209">
        <f t="shared" si="9"/>
        <v>8536.25</v>
      </c>
    </row>
    <row r="259" spans="1:7" s="208" customFormat="1" ht="12.75">
      <c r="A259" s="211" t="s">
        <v>29</v>
      </c>
      <c r="B259" s="118">
        <v>37043</v>
      </c>
      <c r="C259" s="212">
        <v>250</v>
      </c>
      <c r="D259" s="45">
        <v>52.8</v>
      </c>
      <c r="E259" s="45">
        <v>18.375</v>
      </c>
      <c r="F259" s="209">
        <f t="shared" si="8"/>
        <v>13200</v>
      </c>
      <c r="G259" s="209">
        <f t="shared" si="9"/>
        <v>8606.25</v>
      </c>
    </row>
    <row r="260" spans="1:7" s="208" customFormat="1" ht="12.75">
      <c r="A260" s="211" t="s">
        <v>29</v>
      </c>
      <c r="B260" s="118">
        <v>37046</v>
      </c>
      <c r="C260" s="212">
        <v>250</v>
      </c>
      <c r="D260" s="45">
        <v>53</v>
      </c>
      <c r="E260" s="45">
        <v>18.375</v>
      </c>
      <c r="F260" s="209">
        <f t="shared" si="8"/>
        <v>13250</v>
      </c>
      <c r="G260" s="209">
        <f t="shared" si="9"/>
        <v>8656.25</v>
      </c>
    </row>
    <row r="261" spans="1:7" s="208" customFormat="1" ht="12.75">
      <c r="A261" s="211" t="s">
        <v>29</v>
      </c>
      <c r="B261" s="118">
        <v>37046</v>
      </c>
      <c r="C261" s="212">
        <v>250</v>
      </c>
      <c r="D261" s="45">
        <v>54.75</v>
      </c>
      <c r="E261" s="45">
        <v>18.375</v>
      </c>
      <c r="F261" s="209">
        <f t="shared" si="8"/>
        <v>13687.5</v>
      </c>
      <c r="G261" s="209">
        <f t="shared" si="9"/>
        <v>9093.75</v>
      </c>
    </row>
    <row r="262" spans="1:7" s="208" customFormat="1" ht="12.75">
      <c r="A262" s="211" t="s">
        <v>29</v>
      </c>
      <c r="B262" s="118">
        <v>37047</v>
      </c>
      <c r="C262" s="212">
        <v>250</v>
      </c>
      <c r="D262" s="45">
        <v>54.54</v>
      </c>
      <c r="E262" s="45">
        <v>18.375</v>
      </c>
      <c r="F262" s="209">
        <f t="shared" si="8"/>
        <v>13635</v>
      </c>
      <c r="G262" s="209">
        <f t="shared" si="9"/>
        <v>9041.25</v>
      </c>
    </row>
    <row r="263" spans="1:7" s="208" customFormat="1" ht="12.75">
      <c r="A263" s="211" t="s">
        <v>29</v>
      </c>
      <c r="B263" s="118">
        <v>37047</v>
      </c>
      <c r="C263" s="212">
        <v>250</v>
      </c>
      <c r="D263" s="45">
        <v>53.62</v>
      </c>
      <c r="E263" s="45">
        <v>18.375</v>
      </c>
      <c r="F263" s="209">
        <f t="shared" si="8"/>
        <v>13405</v>
      </c>
      <c r="G263" s="209">
        <f t="shared" si="9"/>
        <v>8811.25</v>
      </c>
    </row>
    <row r="264" spans="1:7" ht="12.75">
      <c r="A264" s="211" t="s">
        <v>29</v>
      </c>
      <c r="B264" s="118">
        <v>37048</v>
      </c>
      <c r="C264" s="212">
        <v>250</v>
      </c>
      <c r="D264" s="45">
        <v>53.02</v>
      </c>
      <c r="E264" s="45">
        <v>18.375</v>
      </c>
      <c r="F264" s="209">
        <f t="shared" si="8"/>
        <v>13255</v>
      </c>
      <c r="G264" s="209">
        <f t="shared" si="9"/>
        <v>8661.25</v>
      </c>
    </row>
    <row r="265" spans="1:7" ht="12.75">
      <c r="A265" s="211" t="s">
        <v>29</v>
      </c>
      <c r="B265" s="118">
        <v>37048</v>
      </c>
      <c r="C265" s="212">
        <v>250</v>
      </c>
      <c r="D265" s="45">
        <v>52.55</v>
      </c>
      <c r="E265" s="45">
        <v>18.375</v>
      </c>
      <c r="F265" s="209">
        <f t="shared" si="8"/>
        <v>13137.5</v>
      </c>
      <c r="G265" s="209">
        <f t="shared" si="9"/>
        <v>8543.75</v>
      </c>
    </row>
    <row r="266" spans="1:7" ht="12.75">
      <c r="A266" s="211" t="s">
        <v>29</v>
      </c>
      <c r="B266" s="118">
        <v>37049</v>
      </c>
      <c r="C266" s="212">
        <v>250</v>
      </c>
      <c r="D266" s="45">
        <v>52.05</v>
      </c>
      <c r="E266" s="45">
        <v>18.375</v>
      </c>
      <c r="F266" s="209">
        <f t="shared" si="8"/>
        <v>13012.5</v>
      </c>
      <c r="G266" s="209">
        <f t="shared" si="9"/>
        <v>8418.75</v>
      </c>
    </row>
    <row r="267" spans="1:7" ht="12.75">
      <c r="A267" s="211" t="s">
        <v>29</v>
      </c>
      <c r="B267" s="118">
        <v>37049</v>
      </c>
      <c r="C267" s="212">
        <v>250</v>
      </c>
      <c r="D267" s="45">
        <v>49.29</v>
      </c>
      <c r="E267" s="45">
        <v>18.375</v>
      </c>
      <c r="F267" s="209">
        <f t="shared" si="8"/>
        <v>12322.5</v>
      </c>
      <c r="G267" s="209">
        <f t="shared" si="9"/>
        <v>7728.75</v>
      </c>
    </row>
    <row r="268" spans="1:7" ht="12.75">
      <c r="A268" s="211" t="s">
        <v>29</v>
      </c>
      <c r="B268" s="118">
        <v>37050</v>
      </c>
      <c r="C268" s="212">
        <v>250</v>
      </c>
      <c r="D268" s="45">
        <v>50.52</v>
      </c>
      <c r="E268" s="45">
        <v>18.375</v>
      </c>
      <c r="F268" s="209">
        <f t="shared" si="8"/>
        <v>12630</v>
      </c>
      <c r="G268" s="209">
        <f t="shared" si="9"/>
        <v>8036.25</v>
      </c>
    </row>
    <row r="269" spans="1:7" ht="12.75">
      <c r="A269" s="211" t="s">
        <v>29</v>
      </c>
      <c r="B269" s="118">
        <v>37050</v>
      </c>
      <c r="C269" s="212">
        <v>250</v>
      </c>
      <c r="D269" s="45">
        <v>49.9</v>
      </c>
      <c r="E269" s="45">
        <v>18.375</v>
      </c>
      <c r="F269" s="209">
        <f t="shared" si="8"/>
        <v>12475</v>
      </c>
      <c r="G269" s="209">
        <f t="shared" si="9"/>
        <v>7881.25</v>
      </c>
    </row>
    <row r="270" spans="1:7" ht="12.75">
      <c r="A270" s="211" t="s">
        <v>29</v>
      </c>
      <c r="B270" s="118">
        <v>37053</v>
      </c>
      <c r="C270" s="212">
        <v>250</v>
      </c>
      <c r="D270" s="45">
        <v>51.14</v>
      </c>
      <c r="E270" s="45">
        <v>18.375</v>
      </c>
      <c r="F270" s="209">
        <f t="shared" si="8"/>
        <v>12785</v>
      </c>
      <c r="G270" s="209">
        <f t="shared" si="9"/>
        <v>8191.25</v>
      </c>
    </row>
    <row r="271" spans="1:7" ht="12.75">
      <c r="A271" s="211" t="s">
        <v>29</v>
      </c>
      <c r="B271" s="118">
        <v>37053</v>
      </c>
      <c r="C271" s="212">
        <v>250</v>
      </c>
      <c r="D271" s="45">
        <v>51.17</v>
      </c>
      <c r="E271" s="45">
        <v>18.375</v>
      </c>
      <c r="F271" s="209">
        <f t="shared" si="8"/>
        <v>12792.5</v>
      </c>
      <c r="G271" s="209">
        <f t="shared" si="9"/>
        <v>8198.75</v>
      </c>
    </row>
    <row r="272" spans="1:7" ht="12.75">
      <c r="A272" s="211" t="s">
        <v>29</v>
      </c>
      <c r="B272" s="118">
        <v>37054</v>
      </c>
      <c r="C272" s="212">
        <v>250</v>
      </c>
      <c r="D272" s="45">
        <v>51.37</v>
      </c>
      <c r="E272" s="45">
        <v>18.375</v>
      </c>
      <c r="F272" s="209">
        <f t="shared" si="8"/>
        <v>12842.5</v>
      </c>
      <c r="G272" s="209">
        <f t="shared" si="9"/>
        <v>8248.75</v>
      </c>
    </row>
    <row r="273" spans="1:7" ht="12.75">
      <c r="A273" s="211" t="s">
        <v>29</v>
      </c>
      <c r="B273" s="118">
        <v>37054</v>
      </c>
      <c r="C273" s="212">
        <v>250</v>
      </c>
      <c r="D273" s="45">
        <v>50.48</v>
      </c>
      <c r="E273" s="45">
        <v>18.375</v>
      </c>
      <c r="F273" s="209">
        <f t="shared" si="8"/>
        <v>12620</v>
      </c>
      <c r="G273" s="209">
        <f t="shared" si="9"/>
        <v>8026.25</v>
      </c>
    </row>
    <row r="274" spans="1:7" ht="12.75">
      <c r="A274" s="211" t="s">
        <v>29</v>
      </c>
      <c r="B274" s="118">
        <v>37055</v>
      </c>
      <c r="C274" s="212">
        <v>250</v>
      </c>
      <c r="D274" s="45">
        <v>50.74</v>
      </c>
      <c r="E274" s="45">
        <v>18.375</v>
      </c>
      <c r="F274" s="209">
        <f t="shared" si="8"/>
        <v>12685</v>
      </c>
      <c r="G274" s="209">
        <f t="shared" si="9"/>
        <v>8091.25</v>
      </c>
    </row>
    <row r="275" spans="1:7" ht="12.75">
      <c r="A275" s="211" t="s">
        <v>29</v>
      </c>
      <c r="B275" s="118">
        <v>37055</v>
      </c>
      <c r="C275" s="212">
        <v>250</v>
      </c>
      <c r="D275" s="45">
        <v>51.04</v>
      </c>
      <c r="E275" s="45">
        <v>18.375</v>
      </c>
      <c r="F275" s="209">
        <f t="shared" si="8"/>
        <v>12760</v>
      </c>
      <c r="G275" s="209">
        <f t="shared" si="9"/>
        <v>8166.25</v>
      </c>
    </row>
    <row r="276" spans="1:7" ht="12.75">
      <c r="A276" s="211" t="s">
        <v>29</v>
      </c>
      <c r="B276" s="118">
        <v>37056</v>
      </c>
      <c r="C276" s="212">
        <v>250</v>
      </c>
      <c r="D276" s="45">
        <v>49.6</v>
      </c>
      <c r="E276" s="45">
        <v>18.375</v>
      </c>
      <c r="F276" s="209">
        <f t="shared" si="8"/>
        <v>12400</v>
      </c>
      <c r="G276" s="209">
        <f t="shared" si="9"/>
        <v>7806.25</v>
      </c>
    </row>
    <row r="277" spans="1:7" ht="12.75">
      <c r="A277" s="211" t="s">
        <v>29</v>
      </c>
      <c r="B277" s="118">
        <v>37056</v>
      </c>
      <c r="C277" s="212">
        <v>250</v>
      </c>
      <c r="D277" s="45">
        <v>48.04</v>
      </c>
      <c r="E277" s="45">
        <v>18.375</v>
      </c>
      <c r="F277" s="209">
        <f t="shared" si="8"/>
        <v>12010</v>
      </c>
      <c r="G277" s="209">
        <f>F277-PRODUCT(C277,E277)</f>
        <v>7416.25</v>
      </c>
    </row>
    <row r="278" spans="1:7" ht="12.75">
      <c r="A278" s="88" t="s">
        <v>29</v>
      </c>
      <c r="B278" s="118">
        <v>37085</v>
      </c>
      <c r="C278" s="44">
        <v>178530</v>
      </c>
      <c r="D278" s="45">
        <v>48.5794</v>
      </c>
      <c r="E278" s="45">
        <v>28.5313</v>
      </c>
      <c r="F278" s="209">
        <f t="shared" si="8"/>
        <v>8672880.282</v>
      </c>
      <c r="G278" s="209">
        <f>F278-PRODUCT(C278,E278)</f>
        <v>3579187.2929999996</v>
      </c>
    </row>
    <row r="279" spans="1:7" ht="12.75">
      <c r="A279" s="88" t="s">
        <v>29</v>
      </c>
      <c r="B279" s="118">
        <v>37085</v>
      </c>
      <c r="C279" s="44">
        <v>120000</v>
      </c>
      <c r="D279" s="45">
        <v>48.5794</v>
      </c>
      <c r="E279" s="45">
        <v>24.625</v>
      </c>
      <c r="F279" s="209">
        <f t="shared" si="8"/>
        <v>5829528</v>
      </c>
      <c r="G279" s="209">
        <f>F279-PRODUCT(C279,E279)</f>
        <v>2874528</v>
      </c>
    </row>
    <row r="280" spans="1:7" ht="12.75">
      <c r="A280" s="88" t="s">
        <v>29</v>
      </c>
      <c r="B280" s="118">
        <v>37085</v>
      </c>
      <c r="C280" s="44">
        <v>87436</v>
      </c>
      <c r="D280" s="45">
        <v>48.5794</v>
      </c>
      <c r="E280" s="45">
        <v>18.375</v>
      </c>
      <c r="F280" s="209">
        <f t="shared" si="8"/>
        <v>4247588.4184</v>
      </c>
      <c r="G280" s="209">
        <f>F280-PRODUCT(C280,E280)</f>
        <v>2640951.9184</v>
      </c>
    </row>
    <row r="281" spans="1:7" ht="12.75">
      <c r="A281" s="213"/>
      <c r="B281" s="214"/>
      <c r="C281" s="30"/>
      <c r="D281" s="215"/>
      <c r="E281" s="215"/>
      <c r="F281" s="31"/>
      <c r="G281" s="216"/>
    </row>
    <row r="282" spans="1:7" ht="12.75">
      <c r="A282" s="217"/>
      <c r="B282" s="218"/>
      <c r="C282" s="219"/>
      <c r="D282" s="220"/>
      <c r="E282" s="221"/>
      <c r="F282" s="222"/>
      <c r="G282" s="223"/>
    </row>
    <row r="283" spans="1:7" ht="12.75">
      <c r="A283" s="224" t="s">
        <v>22</v>
      </c>
      <c r="B283" s="218"/>
      <c r="C283" s="225"/>
      <c r="D283" s="220"/>
      <c r="E283" s="221"/>
      <c r="F283" s="222"/>
      <c r="G283" s="226">
        <f>SUM(C4:C7,C9:C12,C14:C16,C17:C19,C21:C22,C23:C280)</f>
        <v>1081850</v>
      </c>
    </row>
    <row r="284" spans="1:7" ht="12.75">
      <c r="A284" s="27" t="s">
        <v>24</v>
      </c>
      <c r="B284" s="218"/>
      <c r="C284" s="218"/>
      <c r="D284" s="227"/>
      <c r="E284" s="228"/>
      <c r="F284" s="229"/>
      <c r="G284" s="101">
        <f>SUM(G3:G280)</f>
        <v>40280214.69499999</v>
      </c>
    </row>
    <row r="285" spans="1:7" ht="12.75">
      <c r="A285" s="230"/>
      <c r="B285" s="231"/>
      <c r="C285" s="231"/>
      <c r="D285" s="232"/>
      <c r="E285" s="233"/>
      <c r="F285" s="234"/>
      <c r="G285" s="235"/>
    </row>
    <row r="286" spans="1:7" ht="12.75">
      <c r="A286" s="236"/>
      <c r="B286" s="237"/>
      <c r="C286" s="237"/>
      <c r="D286" s="238"/>
      <c r="E286" s="239"/>
      <c r="F286" s="240"/>
      <c r="G286" s="241"/>
    </row>
    <row r="287" spans="1:7" ht="12.75">
      <c r="A287" s="236"/>
      <c r="B287" s="237"/>
      <c r="C287" s="237"/>
      <c r="D287" s="238"/>
      <c r="E287" s="239"/>
      <c r="F287" s="240"/>
      <c r="G287" s="241"/>
    </row>
    <row r="288" spans="1:7" ht="12.75">
      <c r="A288" s="236"/>
      <c r="B288" s="237"/>
      <c r="C288" s="237"/>
      <c r="D288" s="238"/>
      <c r="E288" s="239"/>
      <c r="F288" s="240"/>
      <c r="G288" s="241"/>
    </row>
    <row r="289" spans="1:7" ht="12.75">
      <c r="A289" s="236"/>
      <c r="B289" s="237"/>
      <c r="C289" s="237"/>
      <c r="D289" s="238"/>
      <c r="E289" s="239"/>
      <c r="F289" s="240"/>
      <c r="G289" s="241"/>
    </row>
    <row r="290" spans="1:7" ht="12.75">
      <c r="A290" s="236"/>
      <c r="B290" s="237"/>
      <c r="C290" s="237"/>
      <c r="D290" s="238"/>
      <c r="E290" s="239"/>
      <c r="F290" s="240"/>
      <c r="G290" s="241"/>
    </row>
    <row r="291" spans="1:7" ht="12.75">
      <c r="A291" s="236"/>
      <c r="B291" s="237"/>
      <c r="C291" s="237"/>
      <c r="D291" s="238"/>
      <c r="E291" s="239"/>
      <c r="F291" s="240"/>
      <c r="G291" s="241"/>
    </row>
    <row r="292" spans="1:7" ht="12.75">
      <c r="A292" s="236"/>
      <c r="B292" s="237"/>
      <c r="C292" s="237"/>
      <c r="D292" s="238"/>
      <c r="E292" s="239"/>
      <c r="F292" s="240"/>
      <c r="G292" s="241"/>
    </row>
    <row r="293" spans="1:7" ht="12.75">
      <c r="A293" s="236"/>
      <c r="B293" s="237"/>
      <c r="C293" s="237"/>
      <c r="D293" s="238"/>
      <c r="E293" s="239"/>
      <c r="F293" s="240"/>
      <c r="G293" s="241"/>
    </row>
    <row r="294" spans="1:7" ht="12.75">
      <c r="A294" s="242"/>
      <c r="B294" s="243"/>
      <c r="C294" s="243"/>
      <c r="D294" s="244"/>
      <c r="E294" s="245"/>
      <c r="F294" s="246"/>
      <c r="G294" s="247"/>
    </row>
    <row r="295" spans="1:7" ht="12.75">
      <c r="A295" s="242"/>
      <c r="B295" s="243"/>
      <c r="C295" s="243"/>
      <c r="D295" s="244"/>
      <c r="E295" s="245"/>
      <c r="F295" s="246"/>
      <c r="G295" s="247"/>
    </row>
    <row r="296" spans="1:7" ht="12.75">
      <c r="A296" s="242"/>
      <c r="B296" s="243"/>
      <c r="C296" s="243"/>
      <c r="D296" s="244"/>
      <c r="E296" s="245"/>
      <c r="F296" s="246"/>
      <c r="G296" s="247"/>
    </row>
    <row r="297" spans="1:7" ht="12.75">
      <c r="A297" s="242"/>
      <c r="B297" s="243"/>
      <c r="C297" s="243"/>
      <c r="D297" s="244"/>
      <c r="E297" s="245"/>
      <c r="F297" s="246"/>
      <c r="G297" s="247"/>
    </row>
    <row r="298" spans="1:7" ht="12.75">
      <c r="A298" s="242"/>
      <c r="B298" s="243"/>
      <c r="C298" s="243"/>
      <c r="D298" s="244"/>
      <c r="E298" s="245"/>
      <c r="F298" s="246"/>
      <c r="G298" s="247"/>
    </row>
    <row r="299" spans="1:7" ht="12.75">
      <c r="A299" s="242"/>
      <c r="B299" s="243"/>
      <c r="C299" s="243"/>
      <c r="D299" s="244"/>
      <c r="E299" s="245"/>
      <c r="F299" s="246"/>
      <c r="G299" s="247"/>
    </row>
    <row r="300" spans="1:7" ht="12.75">
      <c r="A300" s="242"/>
      <c r="B300" s="243"/>
      <c r="C300" s="243"/>
      <c r="D300" s="244"/>
      <c r="E300" s="245"/>
      <c r="F300" s="246"/>
      <c r="G300" s="247"/>
    </row>
    <row r="301" spans="1:7" ht="12.75">
      <c r="A301" s="242"/>
      <c r="B301" s="243"/>
      <c r="C301" s="243"/>
      <c r="D301" s="244"/>
      <c r="E301" s="245"/>
      <c r="F301" s="246"/>
      <c r="G301" s="247"/>
    </row>
    <row r="302" spans="1:7" ht="12.75">
      <c r="A302" s="242"/>
      <c r="B302" s="243"/>
      <c r="C302" s="243"/>
      <c r="D302" s="244"/>
      <c r="E302" s="245"/>
      <c r="F302" s="246"/>
      <c r="G302" s="247"/>
    </row>
    <row r="303" spans="1:7" ht="12.75">
      <c r="A303" s="242"/>
      <c r="B303" s="243"/>
      <c r="C303" s="243"/>
      <c r="D303" s="244"/>
      <c r="E303" s="245"/>
      <c r="F303" s="246"/>
      <c r="G303" s="247"/>
    </row>
    <row r="304" spans="1:7" ht="12.75">
      <c r="A304" s="242"/>
      <c r="B304" s="243"/>
      <c r="C304" s="243"/>
      <c r="D304" s="244"/>
      <c r="E304" s="245"/>
      <c r="F304" s="246"/>
      <c r="G304" s="247"/>
    </row>
    <row r="305" spans="1:7" ht="12.75">
      <c r="A305" s="242"/>
      <c r="B305" s="243"/>
      <c r="C305" s="243"/>
      <c r="D305" s="244"/>
      <c r="E305" s="245"/>
      <c r="F305" s="246"/>
      <c r="G305" s="247"/>
    </row>
    <row r="306" spans="1:7" ht="12.75">
      <c r="A306" s="242"/>
      <c r="B306" s="243"/>
      <c r="C306" s="243"/>
      <c r="D306" s="244"/>
      <c r="E306" s="245"/>
      <c r="F306" s="246"/>
      <c r="G306" s="247"/>
    </row>
    <row r="307" spans="1:7" ht="12.75">
      <c r="A307" s="242"/>
      <c r="B307" s="243"/>
      <c r="C307" s="243"/>
      <c r="D307" s="244"/>
      <c r="E307" s="245"/>
      <c r="F307" s="246"/>
      <c r="G307" s="247"/>
    </row>
    <row r="308" spans="1:7" ht="12.75">
      <c r="A308" s="242"/>
      <c r="B308" s="243"/>
      <c r="C308" s="243"/>
      <c r="D308" s="244"/>
      <c r="E308" s="245"/>
      <c r="F308" s="246"/>
      <c r="G308" s="247"/>
    </row>
    <row r="309" spans="1:7" ht="12.75">
      <c r="A309" s="242"/>
      <c r="B309" s="243"/>
      <c r="C309" s="243"/>
      <c r="D309" s="244"/>
      <c r="E309" s="245"/>
      <c r="F309" s="246"/>
      <c r="G309" s="247"/>
    </row>
    <row r="310" spans="1:7" ht="12.75">
      <c r="A310" s="242"/>
      <c r="B310" s="243"/>
      <c r="C310" s="243"/>
      <c r="D310" s="244"/>
      <c r="E310" s="245"/>
      <c r="F310" s="246"/>
      <c r="G310" s="247"/>
    </row>
    <row r="311" spans="1:7" ht="12.75">
      <c r="A311" s="242"/>
      <c r="B311" s="243"/>
      <c r="C311" s="243"/>
      <c r="D311" s="244"/>
      <c r="E311" s="245"/>
      <c r="F311" s="246"/>
      <c r="G311" s="247"/>
    </row>
    <row r="312" spans="1:7" ht="12.75">
      <c r="A312" s="242"/>
      <c r="B312" s="243"/>
      <c r="C312" s="243"/>
      <c r="D312" s="244"/>
      <c r="E312" s="245"/>
      <c r="F312" s="246"/>
      <c r="G312" s="247"/>
    </row>
    <row r="313" spans="1:7" ht="12.75">
      <c r="A313" s="242"/>
      <c r="B313" s="243"/>
      <c r="C313" s="243"/>
      <c r="D313" s="244"/>
      <c r="E313" s="245"/>
      <c r="F313" s="246"/>
      <c r="G313" s="247"/>
    </row>
    <row r="314" spans="1:7" ht="12.75">
      <c r="A314" s="242"/>
      <c r="B314" s="243"/>
      <c r="C314" s="243"/>
      <c r="D314" s="244"/>
      <c r="E314" s="245"/>
      <c r="F314" s="246"/>
      <c r="G314" s="247"/>
    </row>
    <row r="315" spans="1:7" ht="12.75">
      <c r="A315" s="242"/>
      <c r="B315" s="243"/>
      <c r="C315" s="243"/>
      <c r="D315" s="244"/>
      <c r="E315" s="245"/>
      <c r="F315" s="246"/>
      <c r="G315" s="247"/>
    </row>
    <row r="316" spans="1:7" ht="12.75">
      <c r="A316" s="242"/>
      <c r="B316" s="243"/>
      <c r="C316" s="243"/>
      <c r="D316" s="244"/>
      <c r="E316" s="245"/>
      <c r="F316" s="246"/>
      <c r="G316" s="247"/>
    </row>
    <row r="317" spans="1:7" ht="12.75">
      <c r="A317" s="242"/>
      <c r="B317" s="243"/>
      <c r="C317" s="243"/>
      <c r="D317" s="244"/>
      <c r="E317" s="245"/>
      <c r="F317" s="246"/>
      <c r="G317" s="247"/>
    </row>
    <row r="318" spans="1:7" ht="12.75">
      <c r="A318" s="242"/>
      <c r="B318" s="243"/>
      <c r="C318" s="243"/>
      <c r="D318" s="244"/>
      <c r="E318" s="245"/>
      <c r="F318" s="246"/>
      <c r="G318" s="247"/>
    </row>
    <row r="319" spans="1:7" ht="12.75">
      <c r="A319" s="242"/>
      <c r="B319" s="243"/>
      <c r="C319" s="243"/>
      <c r="D319" s="244"/>
      <c r="E319" s="245"/>
      <c r="F319" s="246"/>
      <c r="G319" s="247"/>
    </row>
    <row r="320" spans="1:7" ht="12.75">
      <c r="A320" s="242"/>
      <c r="B320" s="243"/>
      <c r="C320" s="243"/>
      <c r="D320" s="244"/>
      <c r="E320" s="245"/>
      <c r="F320" s="246"/>
      <c r="G320" s="247"/>
    </row>
    <row r="321" spans="1:7" ht="12.75">
      <c r="A321" s="242"/>
      <c r="B321" s="243"/>
      <c r="C321" s="243"/>
      <c r="D321" s="244"/>
      <c r="E321" s="245"/>
      <c r="F321" s="246"/>
      <c r="G321" s="247"/>
    </row>
    <row r="322" spans="1:7" ht="12.75">
      <c r="A322" s="242"/>
      <c r="B322" s="243"/>
      <c r="C322" s="243"/>
      <c r="D322" s="244"/>
      <c r="E322" s="245"/>
      <c r="F322" s="246"/>
      <c r="G322" s="247"/>
    </row>
    <row r="323" spans="1:7" ht="12.75">
      <c r="A323" s="242"/>
      <c r="B323" s="243"/>
      <c r="C323" s="243"/>
      <c r="D323" s="244"/>
      <c r="E323" s="245"/>
      <c r="F323" s="246"/>
      <c r="G323" s="247"/>
    </row>
    <row r="324" spans="1:7" ht="12.75">
      <c r="A324" s="242"/>
      <c r="B324" s="243"/>
      <c r="C324" s="243"/>
      <c r="D324" s="244"/>
      <c r="E324" s="245"/>
      <c r="F324" s="246"/>
      <c r="G324" s="247"/>
    </row>
    <row r="325" spans="1:7" ht="12.75">
      <c r="A325" s="242"/>
      <c r="B325" s="243"/>
      <c r="C325" s="243"/>
      <c r="D325" s="244"/>
      <c r="E325" s="245"/>
      <c r="F325" s="246"/>
      <c r="G325" s="247"/>
    </row>
    <row r="326" spans="1:7" ht="12.75">
      <c r="A326" s="242"/>
      <c r="B326" s="243"/>
      <c r="C326" s="243"/>
      <c r="D326" s="244"/>
      <c r="E326" s="245"/>
      <c r="F326" s="246"/>
      <c r="G326" s="247"/>
    </row>
    <row r="327" spans="1:7" ht="12.75">
      <c r="A327" s="242"/>
      <c r="B327" s="243"/>
      <c r="C327" s="243"/>
      <c r="D327" s="244"/>
      <c r="E327" s="245"/>
      <c r="F327" s="246"/>
      <c r="G327" s="247"/>
    </row>
    <row r="328" spans="1:7" ht="12.75">
      <c r="A328" s="242"/>
      <c r="B328" s="243"/>
      <c r="C328" s="243"/>
      <c r="D328" s="244"/>
      <c r="E328" s="245"/>
      <c r="F328" s="246"/>
      <c r="G328" s="247"/>
    </row>
    <row r="329" spans="1:7" ht="12.75">
      <c r="A329" s="242"/>
      <c r="B329" s="243"/>
      <c r="C329" s="243"/>
      <c r="D329" s="244"/>
      <c r="E329" s="245"/>
      <c r="F329" s="246"/>
      <c r="G329" s="247"/>
    </row>
    <row r="330" spans="1:7" ht="12.75">
      <c r="A330" s="242"/>
      <c r="B330" s="243"/>
      <c r="C330" s="243"/>
      <c r="D330" s="244"/>
      <c r="E330" s="245"/>
      <c r="F330" s="246"/>
      <c r="G330" s="247"/>
    </row>
    <row r="331" spans="1:7" ht="12.75">
      <c r="A331" s="242"/>
      <c r="B331" s="243"/>
      <c r="C331" s="243"/>
      <c r="D331" s="244"/>
      <c r="E331" s="245"/>
      <c r="F331" s="246"/>
      <c r="G331" s="247"/>
    </row>
    <row r="332" spans="1:7" ht="12.75">
      <c r="A332" s="242"/>
      <c r="B332" s="243"/>
      <c r="C332" s="243"/>
      <c r="D332" s="244"/>
      <c r="E332" s="245"/>
      <c r="F332" s="246"/>
      <c r="G332" s="247"/>
    </row>
    <row r="333" spans="1:7" ht="12.75">
      <c r="A333" s="242"/>
      <c r="B333" s="243"/>
      <c r="C333" s="243"/>
      <c r="D333" s="244"/>
      <c r="E333" s="245"/>
      <c r="F333" s="246"/>
      <c r="G333" s="247"/>
    </row>
    <row r="334" spans="1:7" ht="12.75">
      <c r="A334" s="242"/>
      <c r="B334" s="243"/>
      <c r="C334" s="243"/>
      <c r="D334" s="244"/>
      <c r="E334" s="245"/>
      <c r="F334" s="246"/>
      <c r="G334" s="247"/>
    </row>
    <row r="335" spans="1:7" ht="12.75">
      <c r="A335" s="242"/>
      <c r="B335" s="243"/>
      <c r="C335" s="243"/>
      <c r="D335" s="244"/>
      <c r="E335" s="245"/>
      <c r="F335" s="246"/>
      <c r="G335" s="247"/>
    </row>
    <row r="336" spans="1:7" ht="12.75">
      <c r="A336" s="242"/>
      <c r="B336" s="243"/>
      <c r="C336" s="243"/>
      <c r="D336" s="244"/>
      <c r="E336" s="245"/>
      <c r="F336" s="246"/>
      <c r="G336" s="247"/>
    </row>
    <row r="337" spans="1:7" ht="12.75">
      <c r="A337" s="242"/>
      <c r="B337" s="243"/>
      <c r="C337" s="243"/>
      <c r="D337" s="244"/>
      <c r="E337" s="245"/>
      <c r="F337" s="246"/>
      <c r="G337" s="247"/>
    </row>
    <row r="338" spans="1:7" ht="12.75">
      <c r="A338" s="242"/>
      <c r="B338" s="243"/>
      <c r="C338" s="243"/>
      <c r="D338" s="244"/>
      <c r="E338" s="245"/>
      <c r="F338" s="246"/>
      <c r="G338" s="247"/>
    </row>
    <row r="339" spans="1:7" ht="12.75">
      <c r="A339" s="242"/>
      <c r="B339" s="243"/>
      <c r="C339" s="243"/>
      <c r="D339" s="244"/>
      <c r="E339" s="245"/>
      <c r="F339" s="246"/>
      <c r="G339" s="247"/>
    </row>
    <row r="340" spans="1:7" ht="12.75">
      <c r="A340" s="242"/>
      <c r="B340" s="243"/>
      <c r="C340" s="243"/>
      <c r="D340" s="244"/>
      <c r="E340" s="245"/>
      <c r="F340" s="246"/>
      <c r="G340" s="247"/>
    </row>
    <row r="341" spans="1:7" ht="12.75">
      <c r="A341" s="242"/>
      <c r="B341" s="243"/>
      <c r="C341" s="243"/>
      <c r="D341" s="244"/>
      <c r="E341" s="245"/>
      <c r="F341" s="246"/>
      <c r="G341" s="247"/>
    </row>
    <row r="342" spans="1:7" ht="12.75">
      <c r="A342" s="242"/>
      <c r="B342" s="243"/>
      <c r="C342" s="243"/>
      <c r="D342" s="244"/>
      <c r="E342" s="245"/>
      <c r="F342" s="246"/>
      <c r="G342" s="247"/>
    </row>
    <row r="343" spans="1:7" ht="12.75">
      <c r="A343" s="242"/>
      <c r="B343" s="243"/>
      <c r="C343" s="243"/>
      <c r="D343" s="244"/>
      <c r="E343" s="245"/>
      <c r="F343" s="246"/>
      <c r="G343" s="247"/>
    </row>
    <row r="344" spans="1:7" ht="12.75">
      <c r="A344" s="242"/>
      <c r="B344" s="243"/>
      <c r="C344" s="243"/>
      <c r="D344" s="244"/>
      <c r="E344" s="245"/>
      <c r="F344" s="246"/>
      <c r="G344" s="247"/>
    </row>
    <row r="345" spans="1:7" ht="12.75">
      <c r="A345" s="242"/>
      <c r="B345" s="243"/>
      <c r="C345" s="243"/>
      <c r="D345" s="244"/>
      <c r="E345" s="245"/>
      <c r="F345" s="246"/>
      <c r="G345" s="247"/>
    </row>
    <row r="346" spans="1:7" ht="12.75">
      <c r="A346" s="242"/>
      <c r="B346" s="243"/>
      <c r="C346" s="243"/>
      <c r="D346" s="244"/>
      <c r="E346" s="245"/>
      <c r="F346" s="246"/>
      <c r="G346" s="247"/>
    </row>
    <row r="347" spans="1:7" ht="12.75">
      <c r="A347" s="242"/>
      <c r="B347" s="243"/>
      <c r="C347" s="243"/>
      <c r="D347" s="244"/>
      <c r="E347" s="245"/>
      <c r="F347" s="246"/>
      <c r="G347" s="247"/>
    </row>
    <row r="348" spans="1:7" ht="12.75">
      <c r="A348" s="242"/>
      <c r="B348" s="243"/>
      <c r="C348" s="243"/>
      <c r="D348" s="244"/>
      <c r="E348" s="245"/>
      <c r="F348" s="246"/>
      <c r="G348" s="247"/>
    </row>
    <row r="349" spans="1:7" ht="12.75">
      <c r="A349" s="242"/>
      <c r="B349" s="243"/>
      <c r="C349" s="243"/>
      <c r="D349" s="244"/>
      <c r="E349" s="245"/>
      <c r="F349" s="246"/>
      <c r="G349" s="247"/>
    </row>
    <row r="350" spans="1:7" ht="12.75">
      <c r="A350" s="242"/>
      <c r="B350" s="243"/>
      <c r="C350" s="243"/>
      <c r="D350" s="244"/>
      <c r="E350" s="245"/>
      <c r="F350" s="246"/>
      <c r="G350" s="247"/>
    </row>
    <row r="351" spans="1:7" ht="12.75">
      <c r="A351" s="242"/>
      <c r="B351" s="243"/>
      <c r="C351" s="243"/>
      <c r="D351" s="244"/>
      <c r="E351" s="245"/>
      <c r="F351" s="246"/>
      <c r="G351" s="247"/>
    </row>
    <row r="352" spans="1:7" ht="12.75">
      <c r="A352" s="242"/>
      <c r="B352" s="243"/>
      <c r="C352" s="243"/>
      <c r="D352" s="244"/>
      <c r="E352" s="245"/>
      <c r="F352" s="246"/>
      <c r="G352" s="247"/>
    </row>
    <row r="353" spans="1:7" ht="12.75">
      <c r="A353" s="242"/>
      <c r="B353" s="243"/>
      <c r="C353" s="243"/>
      <c r="D353" s="244"/>
      <c r="E353" s="245"/>
      <c r="F353" s="246"/>
      <c r="G353" s="247"/>
    </row>
    <row r="354" spans="1:7" ht="12.75">
      <c r="A354" s="242"/>
      <c r="B354" s="243"/>
      <c r="C354" s="243"/>
      <c r="D354" s="244"/>
      <c r="E354" s="245"/>
      <c r="F354" s="246"/>
      <c r="G354" s="247"/>
    </row>
    <row r="355" spans="1:7" ht="12.75">
      <c r="A355" s="242"/>
      <c r="B355" s="243"/>
      <c r="C355" s="243"/>
      <c r="D355" s="244"/>
      <c r="E355" s="245"/>
      <c r="F355" s="246"/>
      <c r="G355" s="247"/>
    </row>
    <row r="356" spans="1:7" ht="12.75">
      <c r="A356" s="242"/>
      <c r="B356" s="243"/>
      <c r="C356" s="243"/>
      <c r="D356" s="244"/>
      <c r="E356" s="245"/>
      <c r="F356" s="246"/>
      <c r="G356" s="247"/>
    </row>
    <row r="357" spans="1:7" ht="12.75">
      <c r="A357" s="242"/>
      <c r="B357" s="243"/>
      <c r="C357" s="243"/>
      <c r="D357" s="244"/>
      <c r="E357" s="245"/>
      <c r="F357" s="246"/>
      <c r="G357" s="247"/>
    </row>
    <row r="358" spans="1:7" ht="12.75">
      <c r="A358" s="242"/>
      <c r="B358" s="243"/>
      <c r="C358" s="243"/>
      <c r="D358" s="244"/>
      <c r="E358" s="245"/>
      <c r="F358" s="246"/>
      <c r="G358" s="247"/>
    </row>
    <row r="359" spans="1:7" ht="12.75">
      <c r="A359" s="242"/>
      <c r="B359" s="243"/>
      <c r="C359" s="243"/>
      <c r="D359" s="244"/>
      <c r="E359" s="245"/>
      <c r="F359" s="246"/>
      <c r="G359" s="247"/>
    </row>
    <row r="360" spans="1:7" ht="12.75">
      <c r="A360" s="242"/>
      <c r="B360" s="243"/>
      <c r="C360" s="243"/>
      <c r="D360" s="244"/>
      <c r="E360" s="245"/>
      <c r="F360" s="246"/>
      <c r="G360" s="247"/>
    </row>
    <row r="361" spans="1:7" ht="12.75">
      <c r="A361" s="242"/>
      <c r="B361" s="243"/>
      <c r="C361" s="243"/>
      <c r="D361" s="244"/>
      <c r="E361" s="245"/>
      <c r="F361" s="246"/>
      <c r="G361" s="247"/>
    </row>
    <row r="362" spans="1:7" ht="12.75">
      <c r="A362" s="242"/>
      <c r="B362" s="243"/>
      <c r="C362" s="243"/>
      <c r="D362" s="244"/>
      <c r="E362" s="245"/>
      <c r="F362" s="246"/>
      <c r="G362" s="247"/>
    </row>
    <row r="363" spans="1:7" ht="12.75">
      <c r="A363" s="242"/>
      <c r="B363" s="243"/>
      <c r="C363" s="243"/>
      <c r="D363" s="244"/>
      <c r="E363" s="245"/>
      <c r="F363" s="246"/>
      <c r="G363" s="247"/>
    </row>
    <row r="364" spans="1:7" ht="12.75">
      <c r="A364" s="242"/>
      <c r="B364" s="243"/>
      <c r="C364" s="243"/>
      <c r="D364" s="244"/>
      <c r="E364" s="245"/>
      <c r="F364" s="246"/>
      <c r="G364" s="247"/>
    </row>
    <row r="365" spans="1:7" ht="12.75">
      <c r="A365" s="242"/>
      <c r="B365" s="243"/>
      <c r="C365" s="243"/>
      <c r="D365" s="244"/>
      <c r="E365" s="245"/>
      <c r="F365" s="246"/>
      <c r="G365" s="247"/>
    </row>
    <row r="366" spans="1:7" ht="12.75">
      <c r="A366" s="242"/>
      <c r="B366" s="243"/>
      <c r="C366" s="243"/>
      <c r="D366" s="244"/>
      <c r="E366" s="245"/>
      <c r="F366" s="246"/>
      <c r="G366" s="247"/>
    </row>
    <row r="367" spans="1:7" ht="12.75">
      <c r="A367" s="242"/>
      <c r="B367" s="243"/>
      <c r="C367" s="243"/>
      <c r="D367" s="244"/>
      <c r="E367" s="245"/>
      <c r="F367" s="246"/>
      <c r="G367" s="247"/>
    </row>
    <row r="368" spans="1:7" ht="12.75">
      <c r="A368" s="242"/>
      <c r="B368" s="243"/>
      <c r="C368" s="243"/>
      <c r="D368" s="244"/>
      <c r="E368" s="245"/>
      <c r="F368" s="246"/>
      <c r="G368" s="247"/>
    </row>
    <row r="369" spans="1:7" ht="12.75">
      <c r="A369" s="242"/>
      <c r="B369" s="243"/>
      <c r="C369" s="243"/>
      <c r="D369" s="244"/>
      <c r="E369" s="245"/>
      <c r="F369" s="246"/>
      <c r="G369" s="247"/>
    </row>
    <row r="370" spans="1:7" ht="12.75">
      <c r="A370" s="242"/>
      <c r="B370" s="243"/>
      <c r="C370" s="243"/>
      <c r="D370" s="244"/>
      <c r="E370" s="245"/>
      <c r="F370" s="246"/>
      <c r="G370" s="247"/>
    </row>
    <row r="371" spans="1:7" ht="12.75">
      <c r="A371" s="242"/>
      <c r="B371" s="243"/>
      <c r="C371" s="243"/>
      <c r="D371" s="244"/>
      <c r="E371" s="245"/>
      <c r="F371" s="246"/>
      <c r="G371" s="247"/>
    </row>
    <row r="372" spans="1:7" ht="12.75">
      <c r="A372" s="242"/>
      <c r="B372" s="243"/>
      <c r="C372" s="243"/>
      <c r="D372" s="244"/>
      <c r="E372" s="245"/>
      <c r="F372" s="246"/>
      <c r="G372" s="247"/>
    </row>
    <row r="373" spans="1:7" ht="12.75">
      <c r="A373" s="242"/>
      <c r="B373" s="243"/>
      <c r="C373" s="243"/>
      <c r="D373" s="244"/>
      <c r="E373" s="245"/>
      <c r="F373" s="246"/>
      <c r="G373" s="247"/>
    </row>
    <row r="374" spans="1:7" ht="12.75">
      <c r="A374" s="242"/>
      <c r="B374" s="243"/>
      <c r="C374" s="243"/>
      <c r="D374" s="244"/>
      <c r="E374" s="245"/>
      <c r="F374" s="246"/>
      <c r="G374" s="247"/>
    </row>
    <row r="375" spans="1:7" ht="12.75">
      <c r="A375" s="242"/>
      <c r="B375" s="243"/>
      <c r="C375" s="243"/>
      <c r="D375" s="244"/>
      <c r="E375" s="245"/>
      <c r="F375" s="246"/>
      <c r="G375" s="247"/>
    </row>
    <row r="376" spans="1:7" ht="12.75">
      <c r="A376" s="242"/>
      <c r="B376" s="243"/>
      <c r="C376" s="243"/>
      <c r="D376" s="244"/>
      <c r="E376" s="245"/>
      <c r="F376" s="246"/>
      <c r="G376" s="247"/>
    </row>
    <row r="377" spans="1:7" ht="12.75">
      <c r="A377" s="242"/>
      <c r="B377" s="243"/>
      <c r="C377" s="243"/>
      <c r="D377" s="244"/>
      <c r="E377" s="245"/>
      <c r="F377" s="246"/>
      <c r="G377" s="247"/>
    </row>
    <row r="378" spans="1:7" ht="12.75">
      <c r="A378" s="242"/>
      <c r="B378" s="243"/>
      <c r="C378" s="243"/>
      <c r="D378" s="244"/>
      <c r="E378" s="245"/>
      <c r="F378" s="246"/>
      <c r="G378" s="247"/>
    </row>
    <row r="379" spans="1:7" ht="12.75">
      <c r="A379" s="242"/>
      <c r="B379" s="243"/>
      <c r="C379" s="243"/>
      <c r="D379" s="244"/>
      <c r="E379" s="245"/>
      <c r="F379" s="246"/>
      <c r="G379" s="247"/>
    </row>
    <row r="380" spans="1:7" ht="12.75">
      <c r="A380" s="242"/>
      <c r="B380" s="243"/>
      <c r="C380" s="243"/>
      <c r="D380" s="244"/>
      <c r="E380" s="245"/>
      <c r="F380" s="246"/>
      <c r="G380" s="247"/>
    </row>
    <row r="381" spans="1:7" ht="12.75">
      <c r="A381" s="242"/>
      <c r="B381" s="243"/>
      <c r="C381" s="243"/>
      <c r="D381" s="244"/>
      <c r="E381" s="245"/>
      <c r="F381" s="246"/>
      <c r="G381" s="247"/>
    </row>
    <row r="382" spans="1:7" ht="12.75">
      <c r="A382" s="242"/>
      <c r="B382" s="243"/>
      <c r="C382" s="243"/>
      <c r="D382" s="244"/>
      <c r="E382" s="245"/>
      <c r="F382" s="246"/>
      <c r="G382" s="247"/>
    </row>
    <row r="383" spans="1:7" ht="12.75">
      <c r="A383" s="242"/>
      <c r="B383" s="243"/>
      <c r="C383" s="243"/>
      <c r="D383" s="244"/>
      <c r="E383" s="245"/>
      <c r="F383" s="246"/>
      <c r="G383" s="247"/>
    </row>
    <row r="384" spans="1:7" ht="12.75">
      <c r="A384" s="242"/>
      <c r="B384" s="243"/>
      <c r="C384" s="243"/>
      <c r="D384" s="244"/>
      <c r="E384" s="245"/>
      <c r="F384" s="246"/>
      <c r="G384" s="247"/>
    </row>
    <row r="385" spans="1:7" ht="12.75">
      <c r="A385" s="242"/>
      <c r="B385" s="243"/>
      <c r="C385" s="243"/>
      <c r="D385" s="244"/>
      <c r="E385" s="245"/>
      <c r="F385" s="246"/>
      <c r="G385" s="247"/>
    </row>
    <row r="386" spans="1:7" ht="12.75">
      <c r="A386" s="242"/>
      <c r="B386" s="243"/>
      <c r="C386" s="243"/>
      <c r="D386" s="244"/>
      <c r="E386" s="245"/>
      <c r="F386" s="246"/>
      <c r="G386" s="247"/>
    </row>
    <row r="387" spans="1:7" ht="12.75">
      <c r="A387" s="242"/>
      <c r="B387" s="243"/>
      <c r="C387" s="243"/>
      <c r="D387" s="244"/>
      <c r="E387" s="245"/>
      <c r="F387" s="246"/>
      <c r="G387" s="247"/>
    </row>
    <row r="388" spans="1:7" ht="12.75">
      <c r="A388" s="242"/>
      <c r="B388" s="243"/>
      <c r="C388" s="243"/>
      <c r="D388" s="244"/>
      <c r="E388" s="245"/>
      <c r="F388" s="246"/>
      <c r="G388" s="247"/>
    </row>
    <row r="389" spans="1:7" ht="12.75">
      <c r="A389" s="242"/>
      <c r="B389" s="243"/>
      <c r="C389" s="243"/>
      <c r="D389" s="244"/>
      <c r="E389" s="245"/>
      <c r="F389" s="246"/>
      <c r="G389" s="247"/>
    </row>
    <row r="390" spans="1:7" ht="12.75">
      <c r="A390" s="242"/>
      <c r="B390" s="243"/>
      <c r="C390" s="243"/>
      <c r="D390" s="244"/>
      <c r="E390" s="245"/>
      <c r="F390" s="246"/>
      <c r="G390" s="247"/>
    </row>
    <row r="391" spans="1:7" ht="12.75">
      <c r="A391" s="242"/>
      <c r="B391" s="243"/>
      <c r="C391" s="243"/>
      <c r="D391" s="244"/>
      <c r="E391" s="245"/>
      <c r="F391" s="246"/>
      <c r="G391" s="247"/>
    </row>
    <row r="392" spans="1:7" ht="12.75">
      <c r="A392" s="242"/>
      <c r="B392" s="243"/>
      <c r="C392" s="243"/>
      <c r="D392" s="244"/>
      <c r="E392" s="245"/>
      <c r="F392" s="246"/>
      <c r="G392" s="247"/>
    </row>
    <row r="393" spans="1:7" ht="12.75">
      <c r="A393" s="242"/>
      <c r="B393" s="243"/>
      <c r="C393" s="243"/>
      <c r="D393" s="244"/>
      <c r="E393" s="245"/>
      <c r="F393" s="246"/>
      <c r="G393" s="247"/>
    </row>
    <row r="394" spans="1:7" ht="12.75">
      <c r="A394" s="242"/>
      <c r="B394" s="243"/>
      <c r="C394" s="243"/>
      <c r="D394" s="244"/>
      <c r="E394" s="245"/>
      <c r="F394" s="246"/>
      <c r="G394" s="247"/>
    </row>
    <row r="395" spans="1:7" ht="12.75">
      <c r="A395" s="242"/>
      <c r="B395" s="243"/>
      <c r="C395" s="243"/>
      <c r="D395" s="244"/>
      <c r="E395" s="245"/>
      <c r="F395" s="246"/>
      <c r="G395" s="247"/>
    </row>
    <row r="396" spans="1:7" ht="12.75">
      <c r="A396" s="242"/>
      <c r="B396" s="243"/>
      <c r="C396" s="243"/>
      <c r="D396" s="244"/>
      <c r="E396" s="245"/>
      <c r="F396" s="246"/>
      <c r="G396" s="247"/>
    </row>
    <row r="397" spans="1:7" ht="12.75">
      <c r="A397" s="242"/>
      <c r="B397" s="243"/>
      <c r="C397" s="243"/>
      <c r="D397" s="244"/>
      <c r="E397" s="245"/>
      <c r="F397" s="246"/>
      <c r="G397" s="247"/>
    </row>
    <row r="398" spans="1:7" ht="12.75">
      <c r="A398" s="242"/>
      <c r="B398" s="243"/>
      <c r="C398" s="243"/>
      <c r="D398" s="244"/>
      <c r="E398" s="245"/>
      <c r="F398" s="246"/>
      <c r="G398" s="247"/>
    </row>
    <row r="399" spans="1:7" ht="12.75">
      <c r="A399" s="242"/>
      <c r="B399" s="243"/>
      <c r="C399" s="243"/>
      <c r="D399" s="244"/>
      <c r="E399" s="245"/>
      <c r="F399" s="246"/>
      <c r="G399" s="247"/>
    </row>
    <row r="400" spans="1:7" ht="12.75">
      <c r="A400" s="242"/>
      <c r="B400" s="243"/>
      <c r="C400" s="243"/>
      <c r="D400" s="244"/>
      <c r="E400" s="245"/>
      <c r="F400" s="246"/>
      <c r="G400" s="247"/>
    </row>
    <row r="401" spans="1:7" ht="12.75">
      <c r="A401" s="242"/>
      <c r="B401" s="243"/>
      <c r="C401" s="243"/>
      <c r="D401" s="244"/>
      <c r="E401" s="245"/>
      <c r="F401" s="246"/>
      <c r="G401" s="247"/>
    </row>
    <row r="402" spans="1:7" ht="12.75">
      <c r="A402" s="242"/>
      <c r="B402" s="243"/>
      <c r="C402" s="243"/>
      <c r="D402" s="244"/>
      <c r="E402" s="245"/>
      <c r="F402" s="246"/>
      <c r="G402" s="247"/>
    </row>
    <row r="403" spans="1:7" ht="12.75">
      <c r="A403" s="242"/>
      <c r="B403" s="243"/>
      <c r="C403" s="243"/>
      <c r="D403" s="244"/>
      <c r="E403" s="245"/>
      <c r="F403" s="246"/>
      <c r="G403" s="247"/>
    </row>
    <row r="404" spans="1:7" ht="12.75">
      <c r="A404" s="242"/>
      <c r="B404" s="243"/>
      <c r="C404" s="243"/>
      <c r="D404" s="244"/>
      <c r="E404" s="245"/>
      <c r="F404" s="246"/>
      <c r="G404" s="247"/>
    </row>
    <row r="405" spans="1:7" ht="12.75">
      <c r="A405" s="242"/>
      <c r="B405" s="243"/>
      <c r="C405" s="243"/>
      <c r="D405" s="244"/>
      <c r="E405" s="245"/>
      <c r="F405" s="246"/>
      <c r="G405" s="247"/>
    </row>
    <row r="406" spans="1:7" ht="12.75">
      <c r="A406" s="242"/>
      <c r="B406" s="243"/>
      <c r="C406" s="243"/>
      <c r="D406" s="244"/>
      <c r="E406" s="245"/>
      <c r="F406" s="246"/>
      <c r="G406" s="247"/>
    </row>
    <row r="407" spans="1:7" ht="12.75">
      <c r="A407" s="242"/>
      <c r="B407" s="243"/>
      <c r="C407" s="243"/>
      <c r="D407" s="244"/>
      <c r="E407" s="245"/>
      <c r="F407" s="246"/>
      <c r="G407" s="247"/>
    </row>
    <row r="408" spans="1:7" ht="12.75">
      <c r="A408" s="242"/>
      <c r="B408" s="243"/>
      <c r="C408" s="243"/>
      <c r="D408" s="244"/>
      <c r="E408" s="245"/>
      <c r="F408" s="246"/>
      <c r="G408" s="247"/>
    </row>
    <row r="409" spans="1:7" ht="12.75">
      <c r="A409" s="242"/>
      <c r="B409" s="243"/>
      <c r="C409" s="243"/>
      <c r="D409" s="244"/>
      <c r="E409" s="245"/>
      <c r="F409" s="246"/>
      <c r="G409" s="247"/>
    </row>
    <row r="410" spans="1:7" ht="12.75">
      <c r="A410" s="242"/>
      <c r="B410" s="243"/>
      <c r="C410" s="243"/>
      <c r="D410" s="244"/>
      <c r="E410" s="245"/>
      <c r="F410" s="246"/>
      <c r="G410" s="247"/>
    </row>
    <row r="411" spans="1:7" ht="12.75">
      <c r="A411" s="242"/>
      <c r="B411" s="243"/>
      <c r="C411" s="243"/>
      <c r="D411" s="244"/>
      <c r="E411" s="245"/>
      <c r="F411" s="246"/>
      <c r="G411" s="247"/>
    </row>
    <row r="412" spans="1:7" ht="12.75">
      <c r="A412" s="242"/>
      <c r="B412" s="243"/>
      <c r="C412" s="243"/>
      <c r="D412" s="244"/>
      <c r="E412" s="245"/>
      <c r="F412" s="246"/>
      <c r="G412" s="247"/>
    </row>
    <row r="413" spans="1:7" ht="12.75">
      <c r="A413" s="242"/>
      <c r="B413" s="243"/>
      <c r="C413" s="243"/>
      <c r="D413" s="244"/>
      <c r="E413" s="245"/>
      <c r="F413" s="246"/>
      <c r="G413" s="247"/>
    </row>
    <row r="414" spans="1:7" ht="12.75">
      <c r="A414" s="242"/>
      <c r="B414" s="243"/>
      <c r="C414" s="243"/>
      <c r="D414" s="244"/>
      <c r="E414" s="245"/>
      <c r="F414" s="246"/>
      <c r="G414" s="247"/>
    </row>
    <row r="415" spans="1:7" ht="12.75">
      <c r="A415" s="242"/>
      <c r="B415" s="243"/>
      <c r="C415" s="243"/>
      <c r="D415" s="244"/>
      <c r="E415" s="245"/>
      <c r="F415" s="246"/>
      <c r="G415" s="247"/>
    </row>
    <row r="416" spans="1:7" ht="12.75">
      <c r="A416" s="242"/>
      <c r="B416" s="243"/>
      <c r="C416" s="243"/>
      <c r="D416" s="244"/>
      <c r="E416" s="245"/>
      <c r="F416" s="246"/>
      <c r="G416" s="247"/>
    </row>
    <row r="417" spans="1:7" ht="12.75">
      <c r="A417" s="242"/>
      <c r="B417" s="243"/>
      <c r="C417" s="243"/>
      <c r="D417" s="244"/>
      <c r="E417" s="245"/>
      <c r="F417" s="246"/>
      <c r="G417" s="247"/>
    </row>
    <row r="418" spans="1:7" ht="12.75">
      <c r="A418" s="242"/>
      <c r="B418" s="243"/>
      <c r="C418" s="243"/>
      <c r="D418" s="244"/>
      <c r="E418" s="245"/>
      <c r="F418" s="246"/>
      <c r="G418" s="247"/>
    </row>
    <row r="419" spans="1:7" ht="12.75">
      <c r="A419" s="242"/>
      <c r="B419" s="243"/>
      <c r="C419" s="243"/>
      <c r="D419" s="244"/>
      <c r="E419" s="245"/>
      <c r="F419" s="246"/>
      <c r="G419" s="247"/>
    </row>
    <row r="420" spans="1:7" ht="12.75">
      <c r="A420" s="242"/>
      <c r="B420" s="243"/>
      <c r="C420" s="243"/>
      <c r="D420" s="244"/>
      <c r="E420" s="245"/>
      <c r="F420" s="246"/>
      <c r="G420" s="247"/>
    </row>
    <row r="421" spans="1:7" ht="12.75">
      <c r="A421" s="242"/>
      <c r="B421" s="243"/>
      <c r="C421" s="243"/>
      <c r="D421" s="244"/>
      <c r="E421" s="245"/>
      <c r="F421" s="246"/>
      <c r="G421" s="247"/>
    </row>
    <row r="422" spans="1:7" ht="12.75">
      <c r="A422" s="242"/>
      <c r="B422" s="243"/>
      <c r="C422" s="243"/>
      <c r="D422" s="244"/>
      <c r="E422" s="245"/>
      <c r="F422" s="246"/>
      <c r="G422" s="247"/>
    </row>
    <row r="423" spans="1:7" ht="12.75">
      <c r="A423" s="242"/>
      <c r="B423" s="243"/>
      <c r="C423" s="243"/>
      <c r="D423" s="244"/>
      <c r="E423" s="245"/>
      <c r="F423" s="246"/>
      <c r="G423" s="247"/>
    </row>
    <row r="424" spans="1:7" ht="12.75">
      <c r="A424" s="242"/>
      <c r="B424" s="243"/>
      <c r="C424" s="243"/>
      <c r="D424" s="244"/>
      <c r="E424" s="245"/>
      <c r="F424" s="246"/>
      <c r="G424" s="247"/>
    </row>
    <row r="425" spans="1:7" ht="12.75">
      <c r="A425" s="242"/>
      <c r="B425" s="243"/>
      <c r="C425" s="243"/>
      <c r="D425" s="244"/>
      <c r="E425" s="245"/>
      <c r="F425" s="246"/>
      <c r="G425" s="247"/>
    </row>
    <row r="426" spans="1:7" ht="12.75">
      <c r="A426" s="242"/>
      <c r="B426" s="243"/>
      <c r="C426" s="243"/>
      <c r="D426" s="244"/>
      <c r="E426" s="245"/>
      <c r="F426" s="246"/>
      <c r="G426" s="247"/>
    </row>
    <row r="427" spans="1:7" ht="12.75">
      <c r="A427" s="242"/>
      <c r="B427" s="243"/>
      <c r="C427" s="243"/>
      <c r="D427" s="244"/>
      <c r="E427" s="245"/>
      <c r="F427" s="246"/>
      <c r="G427" s="247"/>
    </row>
    <row r="428" spans="1:7" ht="12.75">
      <c r="A428" s="242"/>
      <c r="B428" s="243"/>
      <c r="C428" s="243"/>
      <c r="D428" s="244"/>
      <c r="E428" s="245"/>
      <c r="F428" s="246"/>
      <c r="G428" s="247"/>
    </row>
    <row r="429" spans="1:7" ht="12.75">
      <c r="A429" s="242"/>
      <c r="B429" s="243"/>
      <c r="C429" s="243"/>
      <c r="D429" s="244"/>
      <c r="E429" s="245"/>
      <c r="F429" s="246"/>
      <c r="G429" s="247"/>
    </row>
    <row r="430" spans="1:7" ht="12.75">
      <c r="A430" s="242"/>
      <c r="B430" s="243"/>
      <c r="C430" s="243"/>
      <c r="D430" s="244"/>
      <c r="E430" s="245"/>
      <c r="F430" s="246"/>
      <c r="G430" s="247"/>
    </row>
    <row r="431" spans="1:7" ht="12.75">
      <c r="A431" s="242"/>
      <c r="B431" s="243"/>
      <c r="C431" s="243"/>
      <c r="D431" s="244"/>
      <c r="E431" s="245"/>
      <c r="F431" s="246"/>
      <c r="G431" s="247"/>
    </row>
    <row r="432" spans="1:7" ht="12.75">
      <c r="A432" s="242"/>
      <c r="B432" s="243"/>
      <c r="C432" s="243"/>
      <c r="D432" s="244"/>
      <c r="E432" s="245"/>
      <c r="F432" s="246"/>
      <c r="G432" s="247"/>
    </row>
    <row r="433" spans="1:7" ht="12.75">
      <c r="A433" s="242"/>
      <c r="B433" s="243"/>
      <c r="C433" s="243"/>
      <c r="D433" s="244"/>
      <c r="E433" s="245"/>
      <c r="F433" s="246"/>
      <c r="G433" s="247"/>
    </row>
    <row r="434" spans="1:7" ht="12.75">
      <c r="A434" s="242"/>
      <c r="B434" s="243"/>
      <c r="C434" s="243"/>
      <c r="D434" s="244"/>
      <c r="E434" s="245"/>
      <c r="F434" s="246"/>
      <c r="G434" s="247"/>
    </row>
    <row r="435" spans="1:7" ht="12.75">
      <c r="A435" s="242"/>
      <c r="B435" s="243"/>
      <c r="C435" s="243"/>
      <c r="D435" s="244"/>
      <c r="E435" s="245"/>
      <c r="F435" s="246"/>
      <c r="G435" s="247"/>
    </row>
    <row r="436" spans="1:7" ht="12.75">
      <c r="A436" s="242"/>
      <c r="B436" s="243"/>
      <c r="C436" s="243"/>
      <c r="D436" s="244"/>
      <c r="E436" s="245"/>
      <c r="F436" s="246"/>
      <c r="G436" s="247"/>
    </row>
    <row r="437" spans="1:7" ht="12.75">
      <c r="A437" s="242"/>
      <c r="B437" s="243"/>
      <c r="C437" s="243"/>
      <c r="D437" s="244"/>
      <c r="E437" s="245"/>
      <c r="F437" s="246"/>
      <c r="G437" s="247"/>
    </row>
    <row r="438" spans="1:7" ht="12.75">
      <c r="A438" s="242"/>
      <c r="B438" s="243"/>
      <c r="C438" s="243"/>
      <c r="D438" s="244"/>
      <c r="E438" s="245"/>
      <c r="F438" s="246"/>
      <c r="G438" s="247"/>
    </row>
    <row r="439" spans="1:7" ht="12.75">
      <c r="A439" s="242"/>
      <c r="B439" s="243"/>
      <c r="C439" s="243"/>
      <c r="D439" s="244"/>
      <c r="E439" s="245"/>
      <c r="F439" s="246"/>
      <c r="G439" s="247"/>
    </row>
    <row r="440" spans="1:7" ht="12.75">
      <c r="A440" s="242"/>
      <c r="B440" s="243"/>
      <c r="C440" s="243"/>
      <c r="D440" s="244"/>
      <c r="E440" s="245"/>
      <c r="F440" s="246"/>
      <c r="G440" s="247"/>
    </row>
    <row r="441" spans="1:7" ht="12.75">
      <c r="A441" s="242"/>
      <c r="B441" s="243"/>
      <c r="C441" s="243"/>
      <c r="D441" s="244"/>
      <c r="E441" s="245"/>
      <c r="F441" s="246"/>
      <c r="G441" s="247"/>
    </row>
    <row r="442" spans="1:7" ht="12.75">
      <c r="A442" s="242"/>
      <c r="B442" s="243"/>
      <c r="C442" s="243"/>
      <c r="D442" s="244"/>
      <c r="E442" s="245"/>
      <c r="F442" s="246"/>
      <c r="G442" s="247"/>
    </row>
    <row r="443" spans="1:7" ht="12.75">
      <c r="A443" s="242"/>
      <c r="B443" s="243"/>
      <c r="C443" s="243"/>
      <c r="D443" s="244"/>
      <c r="E443" s="245"/>
      <c r="F443" s="246"/>
      <c r="G443" s="247"/>
    </row>
    <row r="444" spans="1:7" ht="12.75">
      <c r="A444" s="242"/>
      <c r="B444" s="243"/>
      <c r="C444" s="243"/>
      <c r="D444" s="244"/>
      <c r="E444" s="245"/>
      <c r="F444" s="246"/>
      <c r="G444" s="247"/>
    </row>
    <row r="445" spans="1:7" ht="12.75">
      <c r="A445" s="242"/>
      <c r="B445" s="243"/>
      <c r="C445" s="243"/>
      <c r="D445" s="244"/>
      <c r="E445" s="245"/>
      <c r="F445" s="246"/>
      <c r="G445" s="247"/>
    </row>
    <row r="446" spans="1:7" ht="12.75">
      <c r="A446" s="242"/>
      <c r="B446" s="243"/>
      <c r="C446" s="243"/>
      <c r="D446" s="244"/>
      <c r="E446" s="245"/>
      <c r="F446" s="246"/>
      <c r="G446" s="247"/>
    </row>
    <row r="447" spans="1:7" ht="12.75">
      <c r="A447" s="242"/>
      <c r="B447" s="243"/>
      <c r="C447" s="243"/>
      <c r="D447" s="244"/>
      <c r="E447" s="245"/>
      <c r="F447" s="246"/>
      <c r="G447" s="247"/>
    </row>
    <row r="448" spans="1:7" ht="12.75">
      <c r="A448" s="242"/>
      <c r="B448" s="243"/>
      <c r="C448" s="243"/>
      <c r="D448" s="244"/>
      <c r="E448" s="245"/>
      <c r="F448" s="246"/>
      <c r="G448" s="247"/>
    </row>
    <row r="449" spans="1:7" ht="12.75">
      <c r="A449" s="242"/>
      <c r="B449" s="243"/>
      <c r="C449" s="243"/>
      <c r="D449" s="244"/>
      <c r="E449" s="245"/>
      <c r="F449" s="246"/>
      <c r="G449" s="247"/>
    </row>
    <row r="450" spans="1:7" ht="12.75">
      <c r="A450" s="242"/>
      <c r="B450" s="243"/>
      <c r="C450" s="243"/>
      <c r="D450" s="244"/>
      <c r="E450" s="245"/>
      <c r="F450" s="246"/>
      <c r="G450" s="247"/>
    </row>
    <row r="451" spans="1:7" ht="12.75">
      <c r="A451" s="242"/>
      <c r="B451" s="243"/>
      <c r="C451" s="243"/>
      <c r="D451" s="244"/>
      <c r="E451" s="245"/>
      <c r="F451" s="246"/>
      <c r="G451" s="247"/>
    </row>
    <row r="452" spans="1:7" ht="12.75">
      <c r="A452" s="242"/>
      <c r="B452" s="243"/>
      <c r="C452" s="243"/>
      <c r="D452" s="244"/>
      <c r="E452" s="245"/>
      <c r="F452" s="246"/>
      <c r="G452" s="247"/>
    </row>
    <row r="453" spans="1:7" ht="12.75">
      <c r="A453" s="242"/>
      <c r="B453" s="243"/>
      <c r="C453" s="243"/>
      <c r="D453" s="244"/>
      <c r="E453" s="245"/>
      <c r="F453" s="246"/>
      <c r="G453" s="247"/>
    </row>
    <row r="454" spans="1:7" ht="12.75">
      <c r="A454" s="242"/>
      <c r="B454" s="243"/>
      <c r="C454" s="243"/>
      <c r="D454" s="244"/>
      <c r="E454" s="245"/>
      <c r="F454" s="246"/>
      <c r="G454" s="247"/>
    </row>
    <row r="455" spans="1:7" ht="12.75">
      <c r="A455" s="242"/>
      <c r="B455" s="243"/>
      <c r="C455" s="243"/>
      <c r="D455" s="244"/>
      <c r="E455" s="245"/>
      <c r="F455" s="246"/>
      <c r="G455" s="247"/>
    </row>
    <row r="456" spans="1:7" ht="12.75">
      <c r="A456" s="242"/>
      <c r="B456" s="243"/>
      <c r="C456" s="243"/>
      <c r="D456" s="244"/>
      <c r="E456" s="245"/>
      <c r="F456" s="246"/>
      <c r="G456" s="247"/>
    </row>
    <row r="457" spans="1:7" ht="12.75">
      <c r="A457" s="242"/>
      <c r="B457" s="243"/>
      <c r="C457" s="243"/>
      <c r="D457" s="244"/>
      <c r="E457" s="245"/>
      <c r="F457" s="246"/>
      <c r="G457" s="247"/>
    </row>
    <row r="458" spans="1:7" ht="12.75">
      <c r="A458" s="242"/>
      <c r="B458" s="243"/>
      <c r="C458" s="243"/>
      <c r="D458" s="244"/>
      <c r="E458" s="245"/>
      <c r="F458" s="246"/>
      <c r="G458" s="247"/>
    </row>
    <row r="459" spans="1:7" ht="12.75">
      <c r="A459" s="242"/>
      <c r="B459" s="243"/>
      <c r="C459" s="243"/>
      <c r="D459" s="244"/>
      <c r="E459" s="245"/>
      <c r="F459" s="246"/>
      <c r="G459" s="247"/>
    </row>
    <row r="460" spans="1:7" ht="12.75">
      <c r="A460" s="242"/>
      <c r="B460" s="243"/>
      <c r="C460" s="243"/>
      <c r="D460" s="244"/>
      <c r="E460" s="245"/>
      <c r="F460" s="246"/>
      <c r="G460" s="247"/>
    </row>
    <row r="461" spans="1:7" ht="12.75">
      <c r="A461" s="242"/>
      <c r="B461" s="243"/>
      <c r="C461" s="243"/>
      <c r="D461" s="244"/>
      <c r="E461" s="245"/>
      <c r="F461" s="246"/>
      <c r="G461" s="247"/>
    </row>
    <row r="462" spans="1:7" ht="12.75">
      <c r="A462" s="242"/>
      <c r="B462" s="243"/>
      <c r="C462" s="243"/>
      <c r="D462" s="244"/>
      <c r="E462" s="245"/>
      <c r="F462" s="246"/>
      <c r="G462" s="247"/>
    </row>
    <row r="463" spans="1:7" ht="12.75">
      <c r="A463" s="242"/>
      <c r="B463" s="243"/>
      <c r="C463" s="243"/>
      <c r="D463" s="244"/>
      <c r="E463" s="245"/>
      <c r="F463" s="246"/>
      <c r="G463" s="247"/>
    </row>
    <row r="464" spans="1:7" ht="12.75">
      <c r="A464" s="242"/>
      <c r="B464" s="243"/>
      <c r="C464" s="243"/>
      <c r="D464" s="244"/>
      <c r="E464" s="245"/>
      <c r="F464" s="246"/>
      <c r="G464" s="247"/>
    </row>
    <row r="465" spans="1:7" ht="12.75">
      <c r="A465" s="242"/>
      <c r="B465" s="243"/>
      <c r="C465" s="243"/>
      <c r="D465" s="244"/>
      <c r="E465" s="245"/>
      <c r="F465" s="246"/>
      <c r="G465" s="247"/>
    </row>
    <row r="466" spans="1:7" ht="12.75">
      <c r="A466" s="242"/>
      <c r="B466" s="243"/>
      <c r="C466" s="243"/>
      <c r="D466" s="244"/>
      <c r="E466" s="245"/>
      <c r="F466" s="246"/>
      <c r="G466" s="247"/>
    </row>
    <row r="467" spans="1:7" ht="12.75">
      <c r="A467" s="242"/>
      <c r="B467" s="243"/>
      <c r="C467" s="243"/>
      <c r="D467" s="244"/>
      <c r="E467" s="245"/>
      <c r="F467" s="246"/>
      <c r="G467" s="247"/>
    </row>
    <row r="468" spans="1:7" ht="12.75">
      <c r="A468" s="242"/>
      <c r="B468" s="243"/>
      <c r="C468" s="243"/>
      <c r="D468" s="244"/>
      <c r="E468" s="245"/>
      <c r="F468" s="246"/>
      <c r="G468" s="247"/>
    </row>
    <row r="469" spans="1:7" ht="12.75">
      <c r="A469" s="242"/>
      <c r="B469" s="243"/>
      <c r="C469" s="243"/>
      <c r="D469" s="244"/>
      <c r="E469" s="245"/>
      <c r="F469" s="246"/>
      <c r="G469" s="247"/>
    </row>
    <row r="470" spans="1:7" ht="12.75">
      <c r="A470" s="242"/>
      <c r="B470" s="243"/>
      <c r="C470" s="243"/>
      <c r="D470" s="244"/>
      <c r="E470" s="245"/>
      <c r="F470" s="246"/>
      <c r="G470" s="247"/>
    </row>
    <row r="471" spans="1:7" ht="12.75">
      <c r="A471" s="242"/>
      <c r="B471" s="243"/>
      <c r="C471" s="243"/>
      <c r="D471" s="244"/>
      <c r="E471" s="245"/>
      <c r="F471" s="246"/>
      <c r="G471" s="247"/>
    </row>
    <row r="472" spans="1:7" ht="12.75">
      <c r="A472" s="242"/>
      <c r="B472" s="243"/>
      <c r="C472" s="243"/>
      <c r="D472" s="244"/>
      <c r="E472" s="245"/>
      <c r="F472" s="246"/>
      <c r="G472" s="247"/>
    </row>
    <row r="473" spans="1:7" ht="12.75">
      <c r="A473" s="242"/>
      <c r="B473" s="243"/>
      <c r="C473" s="243"/>
      <c r="D473" s="244"/>
      <c r="E473" s="245"/>
      <c r="F473" s="246"/>
      <c r="G473" s="247"/>
    </row>
    <row r="474" spans="1:7" ht="12.75">
      <c r="A474" s="242"/>
      <c r="B474" s="243"/>
      <c r="C474" s="243"/>
      <c r="D474" s="244"/>
      <c r="E474" s="245"/>
      <c r="F474" s="246"/>
      <c r="G474" s="247"/>
    </row>
    <row r="475" spans="1:7" ht="12.75">
      <c r="A475" s="242"/>
      <c r="B475" s="243"/>
      <c r="C475" s="243"/>
      <c r="D475" s="244"/>
      <c r="E475" s="245"/>
      <c r="F475" s="246"/>
      <c r="G475" s="247"/>
    </row>
    <row r="476" spans="1:7" ht="12.75">
      <c r="A476" s="242"/>
      <c r="B476" s="243"/>
      <c r="C476" s="243"/>
      <c r="D476" s="244"/>
      <c r="E476" s="245"/>
      <c r="F476" s="246"/>
      <c r="G476" s="247"/>
    </row>
    <row r="477" spans="1:7" ht="12.75">
      <c r="A477" s="242"/>
      <c r="B477" s="243"/>
      <c r="C477" s="243"/>
      <c r="D477" s="244"/>
      <c r="E477" s="245"/>
      <c r="F477" s="246"/>
      <c r="G477" s="247"/>
    </row>
    <row r="478" spans="1:7" ht="12.75">
      <c r="A478" s="242"/>
      <c r="B478" s="243"/>
      <c r="C478" s="243"/>
      <c r="D478" s="244"/>
      <c r="E478" s="245"/>
      <c r="F478" s="246"/>
      <c r="G478" s="247"/>
    </row>
    <row r="479" spans="1:7" ht="12.75">
      <c r="A479" s="242"/>
      <c r="B479" s="243"/>
      <c r="C479" s="243"/>
      <c r="D479" s="244"/>
      <c r="E479" s="245"/>
      <c r="F479" s="246"/>
      <c r="G479" s="247"/>
    </row>
    <row r="480" spans="1:7" ht="12.75">
      <c r="A480" s="242"/>
      <c r="B480" s="243"/>
      <c r="C480" s="243"/>
      <c r="D480" s="244"/>
      <c r="E480" s="245"/>
      <c r="F480" s="246"/>
      <c r="G480" s="247"/>
    </row>
    <row r="481" spans="1:7" ht="12.75">
      <c r="A481" s="242"/>
      <c r="B481" s="243"/>
      <c r="C481" s="243"/>
      <c r="D481" s="244"/>
      <c r="E481" s="245"/>
      <c r="F481" s="246"/>
      <c r="G481" s="247"/>
    </row>
    <row r="482" spans="1:7" ht="12.75">
      <c r="A482" s="242"/>
      <c r="B482" s="243"/>
      <c r="C482" s="243"/>
      <c r="D482" s="244"/>
      <c r="E482" s="245"/>
      <c r="F482" s="246"/>
      <c r="G482" s="247"/>
    </row>
    <row r="483" spans="1:7" ht="12.75">
      <c r="A483" s="242"/>
      <c r="B483" s="243"/>
      <c r="C483" s="243"/>
      <c r="D483" s="244"/>
      <c r="E483" s="245"/>
      <c r="F483" s="246"/>
      <c r="G483" s="247"/>
    </row>
    <row r="484" spans="1:7" ht="12.75">
      <c r="A484" s="242"/>
      <c r="B484" s="243"/>
      <c r="C484" s="243"/>
      <c r="D484" s="244"/>
      <c r="E484" s="245"/>
      <c r="F484" s="246"/>
      <c r="G484" s="247"/>
    </row>
    <row r="485" spans="1:7" ht="12.75">
      <c r="A485" s="242"/>
      <c r="B485" s="243"/>
      <c r="C485" s="243"/>
      <c r="D485" s="244"/>
      <c r="E485" s="245"/>
      <c r="F485" s="246"/>
      <c r="G485" s="247"/>
    </row>
    <row r="486" spans="1:7" ht="12.75">
      <c r="A486" s="242"/>
      <c r="B486" s="243"/>
      <c r="C486" s="243"/>
      <c r="D486" s="244"/>
      <c r="E486" s="245"/>
      <c r="F486" s="246"/>
      <c r="G486" s="247"/>
    </row>
    <row r="487" spans="1:7" ht="12.75">
      <c r="A487" s="242"/>
      <c r="B487" s="243"/>
      <c r="C487" s="243"/>
      <c r="D487" s="244"/>
      <c r="E487" s="245"/>
      <c r="F487" s="246"/>
      <c r="G487" s="247"/>
    </row>
    <row r="488" spans="1:7" ht="12.75">
      <c r="A488" s="242"/>
      <c r="B488" s="243"/>
      <c r="C488" s="243"/>
      <c r="D488" s="244"/>
      <c r="E488" s="245"/>
      <c r="F488" s="246"/>
      <c r="G488" s="247"/>
    </row>
    <row r="489" spans="1:7" ht="12.75">
      <c r="A489" s="242"/>
      <c r="B489" s="243"/>
      <c r="C489" s="243"/>
      <c r="D489" s="244"/>
      <c r="E489" s="245"/>
      <c r="F489" s="246"/>
      <c r="G489" s="247"/>
    </row>
    <row r="490" spans="1:7" ht="12.75">
      <c r="A490" s="242"/>
      <c r="B490" s="243"/>
      <c r="C490" s="243"/>
      <c r="D490" s="244"/>
      <c r="E490" s="245"/>
      <c r="F490" s="246"/>
      <c r="G490" s="247"/>
    </row>
    <row r="491" spans="1:7" ht="12.75">
      <c r="A491" s="242"/>
      <c r="B491" s="243"/>
      <c r="C491" s="243"/>
      <c r="D491" s="244"/>
      <c r="E491" s="245"/>
      <c r="F491" s="246"/>
      <c r="G491" s="247"/>
    </row>
    <row r="492" spans="1:7" ht="12.75">
      <c r="A492" s="242"/>
      <c r="B492" s="243"/>
      <c r="C492" s="243"/>
      <c r="D492" s="244"/>
      <c r="E492" s="245"/>
      <c r="F492" s="246"/>
      <c r="G492" s="247"/>
    </row>
    <row r="493" spans="1:7" ht="12.75">
      <c r="A493" s="242"/>
      <c r="B493" s="243"/>
      <c r="C493" s="243"/>
      <c r="D493" s="244"/>
      <c r="E493" s="245"/>
      <c r="F493" s="246"/>
      <c r="G493" s="247"/>
    </row>
    <row r="494" spans="1:7" ht="12.75">
      <c r="A494" s="242"/>
      <c r="B494" s="243"/>
      <c r="C494" s="243"/>
      <c r="D494" s="244"/>
      <c r="E494" s="245"/>
      <c r="F494" s="246"/>
      <c r="G494" s="247"/>
    </row>
    <row r="495" spans="1:7" ht="12.75">
      <c r="A495" s="242"/>
      <c r="B495" s="243"/>
      <c r="C495" s="243"/>
      <c r="D495" s="244"/>
      <c r="E495" s="245"/>
      <c r="F495" s="246"/>
      <c r="G495" s="247"/>
    </row>
    <row r="496" spans="1:7" ht="12.75">
      <c r="A496" s="242"/>
      <c r="B496" s="243"/>
      <c r="C496" s="243"/>
      <c r="D496" s="244"/>
      <c r="E496" s="245"/>
      <c r="F496" s="246"/>
      <c r="G496" s="247"/>
    </row>
    <row r="497" spans="1:7" ht="12.75">
      <c r="A497" s="242"/>
      <c r="B497" s="243"/>
      <c r="C497" s="243"/>
      <c r="D497" s="244"/>
      <c r="E497" s="245"/>
      <c r="F497" s="246"/>
      <c r="G497" s="247"/>
    </row>
    <row r="498" spans="1:7" ht="12.75">
      <c r="A498" s="242"/>
      <c r="B498" s="243"/>
      <c r="C498" s="243"/>
      <c r="D498" s="244"/>
      <c r="E498" s="245"/>
      <c r="F498" s="246"/>
      <c r="G498" s="247"/>
    </row>
    <row r="499" spans="1:7" ht="12.75">
      <c r="A499" s="242"/>
      <c r="B499" s="243"/>
      <c r="C499" s="243"/>
      <c r="D499" s="244"/>
      <c r="E499" s="245"/>
      <c r="F499" s="246"/>
      <c r="G499" s="247"/>
    </row>
    <row r="500" spans="1:7" ht="12.75">
      <c r="A500" s="242"/>
      <c r="B500" s="243"/>
      <c r="C500" s="243"/>
      <c r="D500" s="244"/>
      <c r="E500" s="245"/>
      <c r="F500" s="246"/>
      <c r="G500" s="247"/>
    </row>
    <row r="501" spans="1:7" ht="12.75">
      <c r="A501" s="242"/>
      <c r="B501" s="243"/>
      <c r="C501" s="243"/>
      <c r="D501" s="244"/>
      <c r="E501" s="245"/>
      <c r="F501" s="246"/>
      <c r="G501" s="247"/>
    </row>
    <row r="502" spans="1:7" ht="12.75">
      <c r="A502" s="242"/>
      <c r="B502" s="243"/>
      <c r="C502" s="243"/>
      <c r="D502" s="244"/>
      <c r="E502" s="245"/>
      <c r="F502" s="246"/>
      <c r="G502" s="247"/>
    </row>
    <row r="503" spans="1:7" ht="12.75">
      <c r="A503" s="242"/>
      <c r="B503" s="243"/>
      <c r="C503" s="243"/>
      <c r="D503" s="244"/>
      <c r="E503" s="245"/>
      <c r="F503" s="246"/>
      <c r="G503" s="247"/>
    </row>
    <row r="504" spans="1:7" ht="12.75">
      <c r="A504" s="242"/>
      <c r="B504" s="243"/>
      <c r="C504" s="243"/>
      <c r="D504" s="244"/>
      <c r="E504" s="245"/>
      <c r="F504" s="246"/>
      <c r="G504" s="247"/>
    </row>
    <row r="505" spans="1:7" ht="12.75">
      <c r="A505" s="242"/>
      <c r="B505" s="243"/>
      <c r="C505" s="243"/>
      <c r="D505" s="244"/>
      <c r="E505" s="245"/>
      <c r="F505" s="246"/>
      <c r="G505" s="247"/>
    </row>
    <row r="506" spans="1:7" ht="12.75">
      <c r="A506" s="242"/>
      <c r="B506" s="243"/>
      <c r="C506" s="243"/>
      <c r="D506" s="244"/>
      <c r="E506" s="245"/>
      <c r="F506" s="246"/>
      <c r="G506" s="247"/>
    </row>
    <row r="507" spans="1:7" ht="12.75">
      <c r="A507" s="242"/>
      <c r="B507" s="243"/>
      <c r="C507" s="243"/>
      <c r="D507" s="244"/>
      <c r="E507" s="245"/>
      <c r="F507" s="246"/>
      <c r="G507" s="247"/>
    </row>
    <row r="508" spans="1:7" ht="12.75">
      <c r="A508" s="242"/>
      <c r="B508" s="243"/>
      <c r="C508" s="243"/>
      <c r="D508" s="244"/>
      <c r="E508" s="245"/>
      <c r="F508" s="246"/>
      <c r="G508" s="247"/>
    </row>
    <row r="509" spans="1:7" ht="12.75">
      <c r="A509" s="242"/>
      <c r="B509" s="243"/>
      <c r="C509" s="243"/>
      <c r="D509" s="244"/>
      <c r="E509" s="245"/>
      <c r="F509" s="246"/>
      <c r="G509" s="247"/>
    </row>
    <row r="510" spans="1:7" ht="12.75">
      <c r="A510" s="242"/>
      <c r="B510" s="243"/>
      <c r="C510" s="243"/>
      <c r="D510" s="244"/>
      <c r="E510" s="245"/>
      <c r="F510" s="246"/>
      <c r="G510" s="247"/>
    </row>
    <row r="511" spans="1:7" ht="12.75">
      <c r="A511" s="242"/>
      <c r="B511" s="243"/>
      <c r="C511" s="243"/>
      <c r="D511" s="244"/>
      <c r="E511" s="245"/>
      <c r="F511" s="246"/>
      <c r="G511" s="247"/>
    </row>
    <row r="512" spans="1:7" ht="12.75">
      <c r="A512" s="242"/>
      <c r="B512" s="243"/>
      <c r="C512" s="243"/>
      <c r="D512" s="244"/>
      <c r="E512" s="245"/>
      <c r="F512" s="246"/>
      <c r="G512" s="247"/>
    </row>
    <row r="513" spans="1:7" ht="12.75">
      <c r="A513" s="242"/>
      <c r="B513" s="243"/>
      <c r="C513" s="243"/>
      <c r="D513" s="244"/>
      <c r="E513" s="245"/>
      <c r="F513" s="246"/>
      <c r="G513" s="247"/>
    </row>
    <row r="514" spans="1:7" ht="12.75">
      <c r="A514" s="242"/>
      <c r="B514" s="243"/>
      <c r="C514" s="243"/>
      <c r="D514" s="244"/>
      <c r="E514" s="245"/>
      <c r="F514" s="246"/>
      <c r="G514" s="247"/>
    </row>
    <row r="515" spans="1:7" ht="12.75">
      <c r="A515" s="242"/>
      <c r="B515" s="243"/>
      <c r="C515" s="243"/>
      <c r="D515" s="244"/>
      <c r="E515" s="245"/>
      <c r="F515" s="246"/>
      <c r="G515" s="247"/>
    </row>
    <row r="516" spans="1:7" ht="12.75">
      <c r="A516" s="242"/>
      <c r="B516" s="243"/>
      <c r="C516" s="243"/>
      <c r="D516" s="244"/>
      <c r="E516" s="245"/>
      <c r="F516" s="246"/>
      <c r="G516" s="247"/>
    </row>
    <row r="517" spans="1:7" ht="12.75">
      <c r="A517" s="242"/>
      <c r="B517" s="243"/>
      <c r="C517" s="243"/>
      <c r="D517" s="244"/>
      <c r="E517" s="245"/>
      <c r="F517" s="246"/>
      <c r="G517" s="247"/>
    </row>
    <row r="518" spans="1:7" ht="12.75">
      <c r="A518" s="242"/>
      <c r="B518" s="243"/>
      <c r="C518" s="243"/>
      <c r="D518" s="244"/>
      <c r="E518" s="245"/>
      <c r="F518" s="246"/>
      <c r="G518" s="247"/>
    </row>
    <row r="519" spans="1:7" ht="12.75">
      <c r="A519" s="242"/>
      <c r="B519" s="243"/>
      <c r="C519" s="243"/>
      <c r="D519" s="244"/>
      <c r="E519" s="245"/>
      <c r="F519" s="246"/>
      <c r="G519" s="247"/>
    </row>
    <row r="520" spans="1:7" ht="12.75">
      <c r="A520" s="242"/>
      <c r="B520" s="243"/>
      <c r="C520" s="243"/>
      <c r="D520" s="244"/>
      <c r="E520" s="245"/>
      <c r="F520" s="246"/>
      <c r="G520" s="247"/>
    </row>
    <row r="521" spans="1:7" ht="12.75">
      <c r="A521" s="242"/>
      <c r="B521" s="243"/>
      <c r="C521" s="243"/>
      <c r="D521" s="244"/>
      <c r="E521" s="245"/>
      <c r="F521" s="246"/>
      <c r="G521" s="247"/>
    </row>
    <row r="522" spans="1:7" ht="12.75">
      <c r="A522" s="242"/>
      <c r="B522" s="243"/>
      <c r="C522" s="243"/>
      <c r="D522" s="244"/>
      <c r="E522" s="245"/>
      <c r="F522" s="246"/>
      <c r="G522" s="247"/>
    </row>
    <row r="523" spans="1:7" ht="12.75">
      <c r="A523" s="242"/>
      <c r="B523" s="243"/>
      <c r="C523" s="243"/>
      <c r="D523" s="244"/>
      <c r="E523" s="245"/>
      <c r="F523" s="246"/>
      <c r="G523" s="247"/>
    </row>
    <row r="524" spans="1:7" ht="12.75">
      <c r="A524" s="242"/>
      <c r="B524" s="243"/>
      <c r="C524" s="243"/>
      <c r="D524" s="244"/>
      <c r="E524" s="245"/>
      <c r="F524" s="246"/>
      <c r="G524" s="247"/>
    </row>
    <row r="525" spans="1:7" ht="12.75">
      <c r="A525" s="242"/>
      <c r="B525" s="243"/>
      <c r="C525" s="243"/>
      <c r="D525" s="244"/>
      <c r="E525" s="245"/>
      <c r="F525" s="246"/>
      <c r="G525" s="247"/>
    </row>
    <row r="526" spans="1:7" ht="12.75">
      <c r="A526" s="242"/>
      <c r="B526" s="243"/>
      <c r="C526" s="243"/>
      <c r="D526" s="244"/>
      <c r="E526" s="245"/>
      <c r="F526" s="246"/>
      <c r="G526" s="247"/>
    </row>
    <row r="527" spans="1:7" ht="12.75">
      <c r="A527" s="242"/>
      <c r="B527" s="243"/>
      <c r="C527" s="243"/>
      <c r="D527" s="244"/>
      <c r="E527" s="245"/>
      <c r="F527" s="246"/>
      <c r="G527" s="247"/>
    </row>
    <row r="528" spans="1:7" ht="12.75">
      <c r="A528" s="242"/>
      <c r="B528" s="243"/>
      <c r="C528" s="243"/>
      <c r="D528" s="244"/>
      <c r="E528" s="245"/>
      <c r="F528" s="246"/>
      <c r="G528" s="247"/>
    </row>
    <row r="529" spans="1:7" ht="12.75">
      <c r="A529" s="242"/>
      <c r="B529" s="243"/>
      <c r="C529" s="243"/>
      <c r="D529" s="244"/>
      <c r="E529" s="245"/>
      <c r="F529" s="246"/>
      <c r="G529" s="247"/>
    </row>
    <row r="530" spans="1:7" ht="12.75">
      <c r="A530" s="242"/>
      <c r="B530" s="243"/>
      <c r="C530" s="243"/>
      <c r="D530" s="244"/>
      <c r="E530" s="245"/>
      <c r="F530" s="246"/>
      <c r="G530" s="247"/>
    </row>
    <row r="531" spans="1:7" ht="12.75">
      <c r="A531" s="242"/>
      <c r="B531" s="243"/>
      <c r="C531" s="243"/>
      <c r="D531" s="244"/>
      <c r="E531" s="245"/>
      <c r="F531" s="246"/>
      <c r="G531" s="247"/>
    </row>
    <row r="532" spans="1:7" ht="12.75">
      <c r="A532" s="242"/>
      <c r="B532" s="243"/>
      <c r="C532" s="243"/>
      <c r="D532" s="244"/>
      <c r="E532" s="245"/>
      <c r="F532" s="246"/>
      <c r="G532" s="247"/>
    </row>
    <row r="533" spans="1:7" ht="12.75">
      <c r="A533" s="242"/>
      <c r="B533" s="243"/>
      <c r="C533" s="243"/>
      <c r="D533" s="244"/>
      <c r="E533" s="245"/>
      <c r="F533" s="246"/>
      <c r="G533" s="247"/>
    </row>
    <row r="534" spans="1:7" ht="12.75">
      <c r="A534" s="242"/>
      <c r="B534" s="243"/>
      <c r="C534" s="243"/>
      <c r="D534" s="244"/>
      <c r="E534" s="245"/>
      <c r="F534" s="246"/>
      <c r="G534" s="247"/>
    </row>
    <row r="535" spans="1:7" ht="12.75">
      <c r="A535" s="242"/>
      <c r="B535" s="243"/>
      <c r="C535" s="243"/>
      <c r="D535" s="244"/>
      <c r="E535" s="245"/>
      <c r="F535" s="246"/>
      <c r="G535" s="247"/>
    </row>
    <row r="536" spans="1:7" ht="12.75">
      <c r="A536" s="242"/>
      <c r="B536" s="243"/>
      <c r="C536" s="243"/>
      <c r="D536" s="244"/>
      <c r="E536" s="245"/>
      <c r="F536" s="246"/>
      <c r="G536" s="247"/>
    </row>
    <row r="537" spans="1:7" ht="12.75">
      <c r="A537" s="242"/>
      <c r="B537" s="243"/>
      <c r="C537" s="243"/>
      <c r="D537" s="244"/>
      <c r="E537" s="245"/>
      <c r="F537" s="246"/>
      <c r="G537" s="247"/>
    </row>
    <row r="538" spans="1:7" ht="12.75">
      <c r="A538" s="242"/>
      <c r="B538" s="243"/>
      <c r="C538" s="243"/>
      <c r="D538" s="244"/>
      <c r="E538" s="245"/>
      <c r="F538" s="246"/>
      <c r="G538" s="247"/>
    </row>
    <row r="539" spans="1:7" ht="12.75">
      <c r="A539" s="242"/>
      <c r="B539" s="243"/>
      <c r="C539" s="243"/>
      <c r="D539" s="244"/>
      <c r="E539" s="245"/>
      <c r="F539" s="246"/>
      <c r="G539" s="247"/>
    </row>
    <row r="540" spans="1:7" ht="12.75">
      <c r="A540" s="242"/>
      <c r="B540" s="243"/>
      <c r="C540" s="243"/>
      <c r="D540" s="244"/>
      <c r="E540" s="245"/>
      <c r="F540" s="246"/>
      <c r="G540" s="247"/>
    </row>
    <row r="541" spans="1:7" ht="12.75">
      <c r="A541" s="242"/>
      <c r="B541" s="243"/>
      <c r="C541" s="243"/>
      <c r="D541" s="244"/>
      <c r="E541" s="245"/>
      <c r="F541" s="246"/>
      <c r="G541" s="247"/>
    </row>
    <row r="542" spans="1:7" ht="12.75">
      <c r="A542" s="242"/>
      <c r="B542" s="243"/>
      <c r="C542" s="243"/>
      <c r="D542" s="244"/>
      <c r="E542" s="245"/>
      <c r="F542" s="246"/>
      <c r="G542" s="247"/>
    </row>
    <row r="543" spans="1:7" ht="12.75">
      <c r="A543" s="242"/>
      <c r="B543" s="243"/>
      <c r="C543" s="243"/>
      <c r="D543" s="244"/>
      <c r="E543" s="245"/>
      <c r="F543" s="246"/>
      <c r="G543" s="247"/>
    </row>
    <row r="544" spans="1:7" ht="12.75">
      <c r="A544" s="242"/>
      <c r="B544" s="243"/>
      <c r="C544" s="243"/>
      <c r="D544" s="244"/>
      <c r="E544" s="245"/>
      <c r="F544" s="246"/>
      <c r="G544" s="247"/>
    </row>
    <row r="545" spans="1:7" ht="12.75">
      <c r="A545" s="242"/>
      <c r="B545" s="243"/>
      <c r="C545" s="243"/>
      <c r="D545" s="244"/>
      <c r="E545" s="245"/>
      <c r="F545" s="246"/>
      <c r="G545" s="247"/>
    </row>
    <row r="546" spans="1:7" ht="12.75">
      <c r="A546" s="242"/>
      <c r="B546" s="243"/>
      <c r="C546" s="243"/>
      <c r="D546" s="244"/>
      <c r="E546" s="245"/>
      <c r="F546" s="246"/>
      <c r="G546" s="247"/>
    </row>
    <row r="547" spans="1:7" ht="12.75">
      <c r="A547" s="242"/>
      <c r="B547" s="243"/>
      <c r="C547" s="243"/>
      <c r="D547" s="244"/>
      <c r="E547" s="245"/>
      <c r="F547" s="246"/>
      <c r="G547" s="247"/>
    </row>
    <row r="548" spans="1:7" ht="12.75">
      <c r="A548" s="242"/>
      <c r="B548" s="243"/>
      <c r="C548" s="243"/>
      <c r="D548" s="244"/>
      <c r="E548" s="245"/>
      <c r="F548" s="246"/>
      <c r="G548" s="247"/>
    </row>
    <row r="549" spans="1:7" ht="12.75">
      <c r="A549" s="242"/>
      <c r="B549" s="243"/>
      <c r="C549" s="243"/>
      <c r="D549" s="244"/>
      <c r="E549" s="245"/>
      <c r="F549" s="246"/>
      <c r="G549" s="247"/>
    </row>
    <row r="550" spans="1:7" ht="12.75">
      <c r="A550" s="242"/>
      <c r="B550" s="243"/>
      <c r="C550" s="243"/>
      <c r="D550" s="244"/>
      <c r="E550" s="245"/>
      <c r="F550" s="246"/>
      <c r="G550" s="247"/>
    </row>
    <row r="551" spans="1:7" ht="12.75">
      <c r="A551" s="242"/>
      <c r="B551" s="243"/>
      <c r="C551" s="243"/>
      <c r="D551" s="244"/>
      <c r="E551" s="245"/>
      <c r="F551" s="246"/>
      <c r="G551" s="247"/>
    </row>
    <row r="552" spans="1:7" ht="12.75">
      <c r="A552" s="242"/>
      <c r="B552" s="243"/>
      <c r="C552" s="243"/>
      <c r="D552" s="244"/>
      <c r="E552" s="245"/>
      <c r="F552" s="246"/>
      <c r="G552" s="247"/>
    </row>
    <row r="553" spans="1:7" ht="12.75">
      <c r="A553" s="242"/>
      <c r="B553" s="243"/>
      <c r="C553" s="243"/>
      <c r="D553" s="244"/>
      <c r="E553" s="245"/>
      <c r="F553" s="246"/>
      <c r="G553" s="247"/>
    </row>
    <row r="554" spans="1:7" ht="12.75">
      <c r="A554" s="242"/>
      <c r="B554" s="243"/>
      <c r="C554" s="243"/>
      <c r="D554" s="244"/>
      <c r="E554" s="245"/>
      <c r="F554" s="246"/>
      <c r="G554" s="247"/>
    </row>
    <row r="555" spans="1:7" ht="12.75">
      <c r="A555" s="242"/>
      <c r="B555" s="243"/>
      <c r="C555" s="243"/>
      <c r="D555" s="244"/>
      <c r="E555" s="245"/>
      <c r="F555" s="246"/>
      <c r="G555" s="247"/>
    </row>
    <row r="556" spans="1:7" ht="12.75">
      <c r="A556" s="242"/>
      <c r="B556" s="243"/>
      <c r="C556" s="243"/>
      <c r="D556" s="244"/>
      <c r="E556" s="245"/>
      <c r="F556" s="246"/>
      <c r="G556" s="247"/>
    </row>
    <row r="557" spans="1:7" ht="12.75">
      <c r="A557" s="242"/>
      <c r="B557" s="243"/>
      <c r="C557" s="243"/>
      <c r="D557" s="244"/>
      <c r="E557" s="245"/>
      <c r="F557" s="246"/>
      <c r="G557" s="247"/>
    </row>
    <row r="558" spans="1:7" ht="12.75">
      <c r="A558" s="242"/>
      <c r="B558" s="243"/>
      <c r="C558" s="243"/>
      <c r="D558" s="244"/>
      <c r="E558" s="245"/>
      <c r="F558" s="246"/>
      <c r="G558" s="247"/>
    </row>
    <row r="559" spans="1:7" ht="12.75">
      <c r="A559" s="242"/>
      <c r="B559" s="243"/>
      <c r="C559" s="243"/>
      <c r="D559" s="244"/>
      <c r="E559" s="245"/>
      <c r="F559" s="246"/>
      <c r="G559" s="247"/>
    </row>
    <row r="560" spans="1:7" ht="12.75">
      <c r="A560" s="242"/>
      <c r="B560" s="243"/>
      <c r="C560" s="243"/>
      <c r="D560" s="244"/>
      <c r="E560" s="245"/>
      <c r="F560" s="246"/>
      <c r="G560" s="247"/>
    </row>
    <row r="561" spans="1:7" ht="12.75">
      <c r="A561" s="242"/>
      <c r="B561" s="243"/>
      <c r="C561" s="243"/>
      <c r="D561" s="244"/>
      <c r="E561" s="245"/>
      <c r="F561" s="246"/>
      <c r="G561" s="247"/>
    </row>
    <row r="562" spans="1:7" ht="12.75">
      <c r="A562" s="242"/>
      <c r="B562" s="243"/>
      <c r="C562" s="243"/>
      <c r="D562" s="244"/>
      <c r="E562" s="245"/>
      <c r="F562" s="246"/>
      <c r="G562" s="247"/>
    </row>
    <row r="563" spans="1:7" ht="12.75">
      <c r="A563" s="242"/>
      <c r="B563" s="243"/>
      <c r="C563" s="243"/>
      <c r="D563" s="244"/>
      <c r="E563" s="245"/>
      <c r="F563" s="246"/>
      <c r="G563" s="247"/>
    </row>
    <row r="564" spans="1:7" ht="12.75">
      <c r="A564" s="242"/>
      <c r="B564" s="243"/>
      <c r="C564" s="243"/>
      <c r="D564" s="244"/>
      <c r="E564" s="245"/>
      <c r="F564" s="246"/>
      <c r="G564" s="247"/>
    </row>
    <row r="565" spans="1:7" ht="12.75">
      <c r="A565" s="242"/>
      <c r="B565" s="243"/>
      <c r="C565" s="243"/>
      <c r="D565" s="244"/>
      <c r="E565" s="245"/>
      <c r="F565" s="246"/>
      <c r="G565" s="247"/>
    </row>
    <row r="566" spans="1:7" ht="12.75">
      <c r="A566" s="242"/>
      <c r="B566" s="243"/>
      <c r="C566" s="243"/>
      <c r="D566" s="244"/>
      <c r="E566" s="245"/>
      <c r="F566" s="246"/>
      <c r="G566" s="247"/>
    </row>
    <row r="567" spans="1:7" ht="12.75">
      <c r="A567" s="242"/>
      <c r="B567" s="243"/>
      <c r="C567" s="243"/>
      <c r="D567" s="244"/>
      <c r="E567" s="245"/>
      <c r="F567" s="246"/>
      <c r="G567" s="247"/>
    </row>
    <row r="568" spans="1:7" ht="12.75">
      <c r="A568" s="242"/>
      <c r="B568" s="243"/>
      <c r="C568" s="243"/>
      <c r="D568" s="244"/>
      <c r="E568" s="245"/>
      <c r="F568" s="246"/>
      <c r="G568" s="247"/>
    </row>
    <row r="569" spans="1:7" ht="12.75">
      <c r="A569" s="242"/>
      <c r="B569" s="243"/>
      <c r="C569" s="243"/>
      <c r="D569" s="244"/>
      <c r="E569" s="245"/>
      <c r="F569" s="246"/>
      <c r="G569" s="247"/>
    </row>
    <row r="570" spans="1:7" ht="12.75">
      <c r="A570" s="242"/>
      <c r="B570" s="243"/>
      <c r="C570" s="243"/>
      <c r="D570" s="244"/>
      <c r="E570" s="245"/>
      <c r="F570" s="246"/>
      <c r="G570" s="247"/>
    </row>
    <row r="571" spans="1:7" ht="12.75">
      <c r="A571" s="242"/>
      <c r="B571" s="243"/>
      <c r="C571" s="243"/>
      <c r="D571" s="244"/>
      <c r="E571" s="245"/>
      <c r="F571" s="246"/>
      <c r="G571" s="247"/>
    </row>
    <row r="572" spans="1:7" ht="12.75">
      <c r="A572" s="242"/>
      <c r="B572" s="243"/>
      <c r="C572" s="243"/>
      <c r="D572" s="244"/>
      <c r="E572" s="245"/>
      <c r="F572" s="246"/>
      <c r="G572" s="247"/>
    </row>
    <row r="573" spans="1:7" ht="12.75">
      <c r="A573" s="242"/>
      <c r="B573" s="243"/>
      <c r="C573" s="243"/>
      <c r="D573" s="244"/>
      <c r="E573" s="245"/>
      <c r="F573" s="246"/>
      <c r="G573" s="247"/>
    </row>
    <row r="574" spans="1:7" ht="12.75">
      <c r="A574" s="242"/>
      <c r="B574" s="243"/>
      <c r="C574" s="243"/>
      <c r="D574" s="244"/>
      <c r="E574" s="245"/>
      <c r="F574" s="246"/>
      <c r="G574" s="247"/>
    </row>
    <row r="575" spans="1:7" ht="12.75">
      <c r="A575" s="242"/>
      <c r="B575" s="243"/>
      <c r="C575" s="243"/>
      <c r="D575" s="244"/>
      <c r="E575" s="245"/>
      <c r="F575" s="246"/>
      <c r="G575" s="247"/>
    </row>
    <row r="576" ht="11.25">
      <c r="G576" s="252"/>
    </row>
    <row r="577" ht="11.25">
      <c r="G577" s="252"/>
    </row>
    <row r="578" ht="11.25">
      <c r="G578" s="252"/>
    </row>
    <row r="579" ht="11.25">
      <c r="G579" s="252"/>
    </row>
    <row r="580" ht="11.25">
      <c r="G580" s="252"/>
    </row>
    <row r="581" ht="11.25">
      <c r="G581" s="252"/>
    </row>
    <row r="582" ht="11.25">
      <c r="G582" s="252"/>
    </row>
    <row r="583" ht="11.25">
      <c r="G583" s="252"/>
    </row>
    <row r="584" ht="11.25">
      <c r="G584" s="252"/>
    </row>
    <row r="585" ht="11.25">
      <c r="G585" s="252"/>
    </row>
    <row r="586" ht="11.25">
      <c r="G586" s="252"/>
    </row>
    <row r="587" ht="11.25">
      <c r="G587" s="252"/>
    </row>
    <row r="588" ht="11.25">
      <c r="G588" s="252"/>
    </row>
    <row r="589" ht="11.25">
      <c r="G589" s="252"/>
    </row>
    <row r="590" ht="11.25">
      <c r="G590" s="252"/>
    </row>
    <row r="591" ht="11.25">
      <c r="G591" s="252"/>
    </row>
    <row r="592" ht="11.25">
      <c r="G592" s="252"/>
    </row>
    <row r="593" ht="11.25">
      <c r="G593" s="252"/>
    </row>
    <row r="594" ht="11.25">
      <c r="G594" s="252"/>
    </row>
    <row r="595" ht="11.25">
      <c r="G595" s="252"/>
    </row>
    <row r="596" ht="11.25">
      <c r="G596" s="252"/>
    </row>
    <row r="597" ht="11.25">
      <c r="G597" s="252"/>
    </row>
    <row r="598" ht="11.25">
      <c r="G598" s="252"/>
    </row>
    <row r="599" ht="11.25">
      <c r="G599" s="252"/>
    </row>
    <row r="600" ht="11.25">
      <c r="G600" s="252"/>
    </row>
    <row r="601" ht="11.25">
      <c r="G601" s="252"/>
    </row>
    <row r="602" ht="11.25">
      <c r="G602" s="252"/>
    </row>
    <row r="603" ht="11.25">
      <c r="G603" s="252"/>
    </row>
    <row r="604" ht="11.25">
      <c r="G604" s="252"/>
    </row>
    <row r="605" ht="11.25">
      <c r="G605" s="252"/>
    </row>
  </sheetData>
  <printOptions horizontalCentered="1"/>
  <pageMargins left="0.25" right="0.25" top="2.5" bottom="1.09" header="2" footer="0.5"/>
  <pageSetup horizontalDpi="600" verticalDpi="600" orientation="portrait" scale="84" r:id="rId1"/>
  <headerFooter alignWithMargins="0">
    <oddHeader>&amp;CKenneth Rice ENE Trades
January 20, 2000 - July 31, 2001</oddHeader>
    <oddFooter xml:space="preserve">&amp;L&amp;"Arial,Bold"U.S. Securities and Exchange Commission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3"/>
  <sheetViews>
    <sheetView workbookViewId="0" topLeftCell="A1">
      <selection activeCell="D23" sqref="D22:D23"/>
    </sheetView>
  </sheetViews>
  <sheetFormatPr defaultColWidth="9.140625" defaultRowHeight="12.75"/>
  <cols>
    <col min="1" max="1" width="11.421875" style="173" customWidth="1"/>
    <col min="2" max="2" width="14.421875" style="1" customWidth="1"/>
    <col min="3" max="3" width="14.421875" style="2" customWidth="1"/>
    <col min="4" max="4" width="11.00390625" style="2" customWidth="1"/>
    <col min="5" max="5" width="15.00390625" style="2" customWidth="1"/>
    <col min="6" max="6" width="1.8515625" style="1" hidden="1" customWidth="1"/>
    <col min="7" max="7" width="18.7109375" style="1" customWidth="1"/>
    <col min="8" max="8" width="9.57421875" style="1" customWidth="1"/>
    <col min="9" max="16384" width="9.140625" style="1" customWidth="1"/>
  </cols>
  <sheetData>
    <row r="1" spans="1:7" ht="12.75">
      <c r="A1" s="108" t="s">
        <v>0</v>
      </c>
      <c r="B1" s="72" t="s">
        <v>12</v>
      </c>
      <c r="C1" s="109" t="s">
        <v>2</v>
      </c>
      <c r="D1" s="110" t="s">
        <v>3</v>
      </c>
      <c r="E1" s="110" t="s">
        <v>23</v>
      </c>
      <c r="F1" s="110" t="s">
        <v>1</v>
      </c>
      <c r="G1" s="111" t="s">
        <v>28</v>
      </c>
    </row>
    <row r="2" spans="1:7" ht="12.75">
      <c r="A2" s="112"/>
      <c r="B2" s="113" t="s">
        <v>8</v>
      </c>
      <c r="C2" s="114" t="s">
        <v>9</v>
      </c>
      <c r="D2" s="115" t="s">
        <v>10</v>
      </c>
      <c r="E2" s="115" t="s">
        <v>14</v>
      </c>
      <c r="F2" s="115" t="s">
        <v>15</v>
      </c>
      <c r="G2" s="116" t="s">
        <v>27</v>
      </c>
    </row>
    <row r="3" spans="1:7" s="3" customFormat="1" ht="12.75">
      <c r="A3" s="117" t="s">
        <v>29</v>
      </c>
      <c r="B3" s="118">
        <v>36546</v>
      </c>
      <c r="C3" s="105">
        <v>75000</v>
      </c>
      <c r="D3" s="119">
        <v>70.25</v>
      </c>
      <c r="E3" s="120">
        <v>38.5</v>
      </c>
      <c r="F3" s="121">
        <f aca="true" t="shared" si="0" ref="F3:F8">C3*D3</f>
        <v>5268750</v>
      </c>
      <c r="G3" s="122">
        <f aca="true" t="shared" si="1" ref="G3:G8">F3-PRODUCT(C3,E3)</f>
        <v>2381250</v>
      </c>
    </row>
    <row r="4" spans="1:7" ht="12.75">
      <c r="A4" s="117" t="s">
        <v>29</v>
      </c>
      <c r="B4" s="118">
        <v>36546</v>
      </c>
      <c r="C4" s="105">
        <v>75000</v>
      </c>
      <c r="D4" s="119">
        <v>72</v>
      </c>
      <c r="E4" s="120">
        <v>38.5</v>
      </c>
      <c r="F4" s="121">
        <f t="shared" si="0"/>
        <v>5400000</v>
      </c>
      <c r="G4" s="122">
        <f t="shared" si="1"/>
        <v>2512500</v>
      </c>
    </row>
    <row r="5" spans="1:7" ht="12.75">
      <c r="A5" s="117" t="s">
        <v>29</v>
      </c>
      <c r="B5" s="118">
        <v>36557</v>
      </c>
      <c r="C5" s="105">
        <v>50000</v>
      </c>
      <c r="D5" s="119">
        <v>66.5469</v>
      </c>
      <c r="E5" s="120">
        <v>38.5</v>
      </c>
      <c r="F5" s="121">
        <f t="shared" si="0"/>
        <v>3327344.9999999995</v>
      </c>
      <c r="G5" s="122">
        <f t="shared" si="1"/>
        <v>1402344.9999999995</v>
      </c>
    </row>
    <row r="6" spans="1:7" s="3" customFormat="1" ht="12.75">
      <c r="A6" s="117" t="s">
        <v>29</v>
      </c>
      <c r="B6" s="118">
        <v>36607</v>
      </c>
      <c r="C6" s="105">
        <v>47500</v>
      </c>
      <c r="D6" s="119">
        <v>75</v>
      </c>
      <c r="E6" s="120">
        <v>38.5</v>
      </c>
      <c r="F6" s="121">
        <f t="shared" si="0"/>
        <v>3562500</v>
      </c>
      <c r="G6" s="122">
        <f t="shared" si="1"/>
        <v>1733750</v>
      </c>
    </row>
    <row r="7" spans="1:7" ht="12.75">
      <c r="A7" s="117" t="s">
        <v>29</v>
      </c>
      <c r="B7" s="118">
        <v>36702</v>
      </c>
      <c r="C7" s="105">
        <v>207615</v>
      </c>
      <c r="D7" s="119">
        <v>70.8199</v>
      </c>
      <c r="E7" s="120">
        <v>38.5</v>
      </c>
      <c r="F7" s="121">
        <f t="shared" si="0"/>
        <v>14703273.538500002</v>
      </c>
      <c r="G7" s="122">
        <f t="shared" si="1"/>
        <v>6710096.038500002</v>
      </c>
    </row>
    <row r="8" spans="1:7" ht="12.75">
      <c r="A8" s="117" t="s">
        <v>29</v>
      </c>
      <c r="B8" s="118">
        <v>36704</v>
      </c>
      <c r="C8" s="105">
        <v>1450</v>
      </c>
      <c r="D8" s="119">
        <v>70</v>
      </c>
      <c r="E8" s="120">
        <v>38.5</v>
      </c>
      <c r="F8" s="121">
        <f t="shared" si="0"/>
        <v>101500</v>
      </c>
      <c r="G8" s="122">
        <f t="shared" si="1"/>
        <v>45675</v>
      </c>
    </row>
    <row r="9" spans="1:7" ht="12.75">
      <c r="A9" s="117" t="s">
        <v>29</v>
      </c>
      <c r="B9" s="124">
        <v>36705</v>
      </c>
      <c r="C9" s="125">
        <v>39665</v>
      </c>
      <c r="D9" s="126" t="s">
        <v>30</v>
      </c>
      <c r="E9" s="121"/>
      <c r="F9" s="121"/>
      <c r="G9" s="122"/>
    </row>
    <row r="10" spans="1:7" ht="12.75">
      <c r="A10" s="117"/>
      <c r="B10" s="124"/>
      <c r="C10" s="127">
        <v>38435</v>
      </c>
      <c r="D10" s="126">
        <v>70</v>
      </c>
      <c r="E10" s="128">
        <v>38.5</v>
      </c>
      <c r="F10" s="121">
        <f>C10*D10</f>
        <v>2690450</v>
      </c>
      <c r="G10" s="129">
        <f>F10-PRODUCT(C10,E10)</f>
        <v>1210702.5</v>
      </c>
    </row>
    <row r="11" spans="1:7" ht="12.75">
      <c r="A11" s="117"/>
      <c r="B11" s="124"/>
      <c r="C11" s="127">
        <v>1230</v>
      </c>
      <c r="D11" s="126">
        <v>70</v>
      </c>
      <c r="E11" s="128">
        <v>28.5313</v>
      </c>
      <c r="F11" s="121">
        <f>C11*D11</f>
        <v>86100</v>
      </c>
      <c r="G11" s="129">
        <f>F11-PRODUCT(C11,E11)</f>
        <v>51006.501</v>
      </c>
    </row>
    <row r="12" spans="1:7" ht="12.75">
      <c r="A12" s="117" t="s">
        <v>29</v>
      </c>
      <c r="B12" s="124">
        <v>36726</v>
      </c>
      <c r="C12" s="125">
        <v>13</v>
      </c>
      <c r="D12" s="130">
        <v>73.203125</v>
      </c>
      <c r="E12" s="121">
        <v>55.5</v>
      </c>
      <c r="F12" s="121">
        <f>C12*D12</f>
        <v>951.640625</v>
      </c>
      <c r="G12" s="122">
        <f>F12-PRODUCT(C12,E12)</f>
        <v>230.140625</v>
      </c>
    </row>
    <row r="13" spans="1:7" ht="12.75">
      <c r="A13" s="117" t="s">
        <v>29</v>
      </c>
      <c r="B13" s="124">
        <v>36726</v>
      </c>
      <c r="C13" s="125">
        <v>1230</v>
      </c>
      <c r="D13" s="130">
        <v>73.2144</v>
      </c>
      <c r="E13" s="121">
        <v>28.5313</v>
      </c>
      <c r="F13" s="121">
        <f>C13*D13</f>
        <v>90053.712</v>
      </c>
      <c r="G13" s="122">
        <f>F13-PRODUCT(C13,E13)</f>
        <v>54960.212999999996</v>
      </c>
    </row>
    <row r="14" spans="1:7" ht="12.75">
      <c r="A14" s="117" t="s">
        <v>29</v>
      </c>
      <c r="B14" s="118">
        <v>36731</v>
      </c>
      <c r="C14" s="105">
        <v>19286</v>
      </c>
      <c r="D14" s="119">
        <v>74.5561</v>
      </c>
      <c r="E14" s="120">
        <v>0</v>
      </c>
      <c r="F14" s="120">
        <f>C14*D14</f>
        <v>1437888.9446</v>
      </c>
      <c r="G14" s="131">
        <f>F14-PRODUCT(C14,E14)</f>
        <v>1437888.9446</v>
      </c>
    </row>
    <row r="15" spans="1:7" ht="12.75">
      <c r="A15" s="132"/>
      <c r="B15" s="35"/>
      <c r="C15" s="133"/>
      <c r="D15" s="134"/>
      <c r="E15" s="134"/>
      <c r="F15" s="135"/>
      <c r="G15" s="136"/>
    </row>
    <row r="16" spans="1:27" ht="12.75">
      <c r="A16" s="137" t="s">
        <v>22</v>
      </c>
      <c r="B16" s="35"/>
      <c r="C16" s="138"/>
      <c r="D16" s="139"/>
      <c r="E16" s="139"/>
      <c r="F16" s="140"/>
      <c r="G16" s="141">
        <f>SUM(C3:C8,C10:C14)</f>
        <v>516759</v>
      </c>
      <c r="AA16" s="1" t="s">
        <v>31</v>
      </c>
    </row>
    <row r="17" spans="1:7" s="146" customFormat="1" ht="12.75">
      <c r="A17" s="137" t="s">
        <v>24</v>
      </c>
      <c r="B17" s="35"/>
      <c r="C17" s="142"/>
      <c r="D17" s="139"/>
      <c r="E17" s="139"/>
      <c r="F17" s="140"/>
      <c r="G17" s="143">
        <f>SUM(G3:G15)</f>
        <v>17540404.337725002</v>
      </c>
    </row>
    <row r="18" spans="1:7" s="146" customFormat="1" ht="12.75">
      <c r="A18" s="147"/>
      <c r="B18" s="65"/>
      <c r="C18" s="148"/>
      <c r="D18" s="149"/>
      <c r="E18" s="149"/>
      <c r="F18" s="150"/>
      <c r="G18" s="151"/>
    </row>
    <row r="19" spans="1:7" s="146" customFormat="1" ht="11.25">
      <c r="A19" s="152"/>
      <c r="B19" s="4"/>
      <c r="C19" s="2"/>
      <c r="D19" s="153"/>
      <c r="E19" s="153"/>
      <c r="F19" s="123"/>
      <c r="G19" s="6"/>
    </row>
    <row r="20" spans="1:7" s="146" customFormat="1" ht="11.25">
      <c r="A20" s="152"/>
      <c r="B20" s="4"/>
      <c r="C20" s="2"/>
      <c r="D20" s="153"/>
      <c r="E20" s="153"/>
      <c r="F20" s="123"/>
      <c r="G20" s="6"/>
    </row>
    <row r="21" spans="1:7" s="146" customFormat="1" ht="11.25">
      <c r="A21" s="152"/>
      <c r="B21" s="4"/>
      <c r="C21" s="2"/>
      <c r="D21" s="153"/>
      <c r="E21" s="153"/>
      <c r="F21" s="123"/>
      <c r="G21" s="6"/>
    </row>
    <row r="22" spans="1:7" ht="11.25">
      <c r="A22" s="152"/>
      <c r="B22" s="4"/>
      <c r="D22" s="153"/>
      <c r="E22" s="153"/>
      <c r="F22" s="123"/>
      <c r="G22" s="6"/>
    </row>
    <row r="23" spans="1:7" ht="11.25">
      <c r="A23" s="152"/>
      <c r="B23" s="4"/>
      <c r="D23" s="153"/>
      <c r="E23" s="153"/>
      <c r="F23" s="123"/>
      <c r="G23" s="6"/>
    </row>
    <row r="24" spans="1:7" s="146" customFormat="1" ht="11.25">
      <c r="A24" s="154"/>
      <c r="B24" s="4"/>
      <c r="C24" s="155"/>
      <c r="D24" s="153"/>
      <c r="E24" s="153"/>
      <c r="F24" s="123"/>
      <c r="G24" s="6"/>
    </row>
    <row r="25" spans="1:7" ht="11.25">
      <c r="A25" s="154"/>
      <c r="B25" s="4"/>
      <c r="C25" s="155"/>
      <c r="D25" s="153"/>
      <c r="E25" s="153"/>
      <c r="F25" s="123"/>
      <c r="G25" s="6"/>
    </row>
    <row r="26" spans="1:7" s="146" customFormat="1" ht="11.25">
      <c r="A26" s="154"/>
      <c r="B26" s="4"/>
      <c r="C26" s="155"/>
      <c r="D26" s="153"/>
      <c r="E26" s="153"/>
      <c r="F26" s="123"/>
      <c r="G26" s="6"/>
    </row>
    <row r="27" spans="1:7" s="146" customFormat="1" ht="11.25">
      <c r="A27" s="154"/>
      <c r="B27" s="144"/>
      <c r="C27" s="156"/>
      <c r="D27" s="157"/>
      <c r="E27" s="157"/>
      <c r="F27" s="145"/>
      <c r="G27" s="158"/>
    </row>
    <row r="28" spans="1:7" s="146" customFormat="1" ht="11.25">
      <c r="A28" s="154"/>
      <c r="B28" s="144"/>
      <c r="C28" s="156"/>
      <c r="D28" s="157"/>
      <c r="E28" s="157"/>
      <c r="F28" s="145"/>
      <c r="G28" s="158"/>
    </row>
    <row r="29" spans="1:7" ht="11.25">
      <c r="A29" s="154"/>
      <c r="B29" s="144"/>
      <c r="C29" s="156"/>
      <c r="D29" s="157"/>
      <c r="E29" s="157"/>
      <c r="F29" s="145"/>
      <c r="G29" s="158"/>
    </row>
    <row r="30" spans="1:7" s="146" customFormat="1" ht="11.25">
      <c r="A30" s="154"/>
      <c r="B30" s="144"/>
      <c r="C30" s="156"/>
      <c r="D30" s="157"/>
      <c r="E30" s="157"/>
      <c r="F30" s="145"/>
      <c r="G30" s="158"/>
    </row>
    <row r="31" spans="1:7" s="146" customFormat="1" ht="11.25">
      <c r="A31" s="154"/>
      <c r="B31" s="144"/>
      <c r="C31" s="156"/>
      <c r="D31" s="157"/>
      <c r="E31" s="157"/>
      <c r="F31" s="145"/>
      <c r="G31" s="158"/>
    </row>
    <row r="32" spans="1:7" s="146" customFormat="1" ht="11.25">
      <c r="A32" s="154"/>
      <c r="B32" s="4"/>
      <c r="C32" s="155"/>
      <c r="D32" s="153"/>
      <c r="E32" s="153"/>
      <c r="F32" s="123"/>
      <c r="G32" s="6"/>
    </row>
    <row r="33" spans="1:7" s="146" customFormat="1" ht="11.25">
      <c r="A33" s="154"/>
      <c r="B33" s="4"/>
      <c r="C33" s="155"/>
      <c r="D33" s="153"/>
      <c r="E33" s="153"/>
      <c r="F33" s="123"/>
      <c r="G33" s="6"/>
    </row>
    <row r="34" spans="1:7" ht="11.25">
      <c r="A34" s="159"/>
      <c r="B34" s="144"/>
      <c r="C34" s="156"/>
      <c r="D34" s="157"/>
      <c r="E34" s="160"/>
      <c r="F34" s="145"/>
      <c r="G34" s="158"/>
    </row>
    <row r="35" spans="1:7" ht="11.25">
      <c r="A35" s="161"/>
      <c r="B35" s="162"/>
      <c r="C35" s="163"/>
      <c r="D35" s="164"/>
      <c r="E35" s="164"/>
      <c r="F35" s="165"/>
      <c r="G35" s="166"/>
    </row>
    <row r="36" spans="1:7" ht="11.25">
      <c r="A36" s="167"/>
      <c r="B36" s="168"/>
      <c r="C36" s="169"/>
      <c r="D36" s="170"/>
      <c r="E36" s="170"/>
      <c r="F36" s="171"/>
      <c r="G36" s="172"/>
    </row>
    <row r="37" spans="1:7" ht="11.25">
      <c r="A37" s="167"/>
      <c r="B37" s="168"/>
      <c r="C37" s="169"/>
      <c r="D37" s="170"/>
      <c r="E37" s="170"/>
      <c r="F37" s="171"/>
      <c r="G37" s="172"/>
    </row>
    <row r="38" spans="1:7" ht="11.25">
      <c r="A38" s="159"/>
      <c r="B38" s="144"/>
      <c r="C38" s="156"/>
      <c r="D38" s="157"/>
      <c r="E38" s="157"/>
      <c r="F38" s="145"/>
      <c r="G38" s="158"/>
    </row>
    <row r="39" spans="1:7" ht="11.25">
      <c r="A39" s="161"/>
      <c r="B39" s="162"/>
      <c r="C39" s="163"/>
      <c r="D39" s="164"/>
      <c r="E39" s="164"/>
      <c r="F39" s="165"/>
      <c r="G39" s="166"/>
    </row>
    <row r="40" spans="1:7" ht="11.25">
      <c r="A40" s="167"/>
      <c r="B40" s="168"/>
      <c r="C40" s="169"/>
      <c r="D40" s="170"/>
      <c r="E40" s="170"/>
      <c r="F40" s="171"/>
      <c r="G40" s="172"/>
    </row>
    <row r="41" spans="1:7" ht="11.25">
      <c r="A41" s="167"/>
      <c r="B41" s="168"/>
      <c r="C41" s="169"/>
      <c r="D41" s="170"/>
      <c r="E41" s="170"/>
      <c r="F41" s="171"/>
      <c r="G41" s="172"/>
    </row>
    <row r="42" spans="1:7" ht="11.25">
      <c r="A42" s="159"/>
      <c r="B42" s="144"/>
      <c r="C42" s="156"/>
      <c r="D42" s="157"/>
      <c r="E42" s="157"/>
      <c r="F42" s="145"/>
      <c r="G42" s="158"/>
    </row>
    <row r="43" spans="1:7" ht="11.25">
      <c r="A43" s="159"/>
      <c r="B43" s="144"/>
      <c r="C43" s="156"/>
      <c r="D43" s="157"/>
      <c r="E43" s="157"/>
      <c r="F43" s="145"/>
      <c r="G43" s="158"/>
    </row>
    <row r="44" spans="2:7" ht="11.25">
      <c r="B44" s="4"/>
      <c r="C44" s="155"/>
      <c r="D44" s="153"/>
      <c r="E44" s="153"/>
      <c r="F44" s="123"/>
      <c r="G44" s="6"/>
    </row>
    <row r="45" spans="2:7" ht="11.25">
      <c r="B45" s="4"/>
      <c r="C45" s="155"/>
      <c r="D45" s="153"/>
      <c r="E45" s="153"/>
      <c r="F45" s="123"/>
      <c r="G45" s="6"/>
    </row>
    <row r="46" spans="1:7" ht="12.75">
      <c r="A46" s="174"/>
      <c r="B46" s="175"/>
      <c r="C46" s="176"/>
      <c r="D46" s="177"/>
      <c r="E46" s="178"/>
      <c r="F46" s="178"/>
      <c r="G46" s="178"/>
    </row>
    <row r="47" spans="1:7" ht="12.75">
      <c r="A47" s="174"/>
      <c r="B47" s="175"/>
      <c r="C47" s="176"/>
      <c r="D47" s="177"/>
      <c r="E47" s="178"/>
      <c r="F47" s="178"/>
      <c r="G47" s="178"/>
    </row>
    <row r="48" spans="1:7" ht="12.75">
      <c r="A48" s="174"/>
      <c r="B48" s="175"/>
      <c r="C48" s="176"/>
      <c r="D48" s="177"/>
      <c r="E48" s="178"/>
      <c r="F48" s="178"/>
      <c r="G48" s="178"/>
    </row>
    <row r="49" spans="1:7" ht="12.75">
      <c r="A49" s="174"/>
      <c r="B49" s="175"/>
      <c r="C49" s="176"/>
      <c r="D49" s="177"/>
      <c r="E49" s="178"/>
      <c r="F49" s="178"/>
      <c r="G49" s="178"/>
    </row>
    <row r="50" spans="1:7" ht="12.75">
      <c r="A50" s="174"/>
      <c r="B50" s="175"/>
      <c r="C50" s="176"/>
      <c r="D50" s="177"/>
      <c r="E50" s="178"/>
      <c r="F50" s="178"/>
      <c r="G50" s="178"/>
    </row>
    <row r="51" spans="1:7" ht="12.75">
      <c r="A51" s="174"/>
      <c r="B51" s="175"/>
      <c r="C51" s="176"/>
      <c r="D51" s="177"/>
      <c r="E51" s="178"/>
      <c r="F51" s="178"/>
      <c r="G51" s="178"/>
    </row>
    <row r="52" spans="1:7" ht="12.75">
      <c r="A52" s="174"/>
      <c r="B52" s="175"/>
      <c r="C52" s="176"/>
      <c r="D52" s="177"/>
      <c r="E52" s="178"/>
      <c r="F52" s="178"/>
      <c r="G52" s="178"/>
    </row>
    <row r="53" spans="1:7" ht="12.75">
      <c r="A53" s="174"/>
      <c r="B53" s="175"/>
      <c r="C53" s="176"/>
      <c r="D53" s="177"/>
      <c r="E53" s="178"/>
      <c r="F53" s="178"/>
      <c r="G53" s="178"/>
    </row>
    <row r="54" spans="1:7" ht="12.75">
      <c r="A54" s="174"/>
      <c r="B54" s="175"/>
      <c r="C54" s="176"/>
      <c r="D54" s="177"/>
      <c r="E54" s="178"/>
      <c r="F54" s="178"/>
      <c r="G54" s="178"/>
    </row>
    <row r="55" spans="1:7" ht="12.75">
      <c r="A55" s="174"/>
      <c r="B55" s="175"/>
      <c r="C55" s="176"/>
      <c r="D55" s="177"/>
      <c r="E55" s="178"/>
      <c r="F55" s="178"/>
      <c r="G55" s="178"/>
    </row>
    <row r="56" spans="1:7" ht="12.75">
      <c r="A56" s="174"/>
      <c r="B56" s="175"/>
      <c r="C56" s="176"/>
      <c r="D56" s="177"/>
      <c r="E56" s="178"/>
      <c r="F56" s="178"/>
      <c r="G56" s="178"/>
    </row>
    <row r="57" spans="1:7" ht="12.75">
      <c r="A57" s="174"/>
      <c r="B57" s="175"/>
      <c r="C57" s="176"/>
      <c r="D57" s="177"/>
      <c r="E57" s="178"/>
      <c r="F57" s="178"/>
      <c r="G57" s="178"/>
    </row>
    <row r="58" spans="1:7" ht="12.75">
      <c r="A58" s="174"/>
      <c r="B58" s="175"/>
      <c r="C58" s="176"/>
      <c r="D58" s="177"/>
      <c r="E58" s="178"/>
      <c r="F58" s="178"/>
      <c r="G58" s="178"/>
    </row>
    <row r="59" spans="1:7" ht="12.75">
      <c r="A59" s="174"/>
      <c r="B59" s="175"/>
      <c r="C59" s="176"/>
      <c r="D59" s="177"/>
      <c r="E59" s="178"/>
      <c r="F59" s="178"/>
      <c r="G59" s="178"/>
    </row>
    <row r="60" spans="1:7" ht="12.75">
      <c r="A60" s="174"/>
      <c r="B60" s="175"/>
      <c r="C60" s="176"/>
      <c r="D60" s="177"/>
      <c r="E60" s="178"/>
      <c r="F60" s="178"/>
      <c r="G60" s="178"/>
    </row>
    <row r="61" spans="2:7" ht="11.25">
      <c r="B61" s="4"/>
      <c r="C61" s="155"/>
      <c r="D61" s="153"/>
      <c r="E61" s="153"/>
      <c r="F61" s="123"/>
      <c r="G61" s="6"/>
    </row>
    <row r="62" spans="2:7" ht="11.25">
      <c r="B62" s="4"/>
      <c r="C62" s="155"/>
      <c r="D62" s="153"/>
      <c r="E62" s="153"/>
      <c r="F62" s="123"/>
      <c r="G62" s="6"/>
    </row>
    <row r="63" spans="2:7" ht="11.25">
      <c r="B63" s="4"/>
      <c r="C63" s="155"/>
      <c r="D63" s="153"/>
      <c r="E63" s="153"/>
      <c r="F63" s="123"/>
      <c r="G63" s="6"/>
    </row>
    <row r="64" spans="2:7" ht="11.25">
      <c r="B64" s="4"/>
      <c r="C64" s="155"/>
      <c r="D64" s="153"/>
      <c r="E64" s="153"/>
      <c r="F64" s="123"/>
      <c r="G64" s="6"/>
    </row>
    <row r="65" spans="2:7" ht="11.25">
      <c r="B65" s="4"/>
      <c r="C65" s="155"/>
      <c r="D65" s="153"/>
      <c r="E65" s="153"/>
      <c r="F65" s="123"/>
      <c r="G65" s="6"/>
    </row>
    <row r="66" spans="2:7" ht="11.25">
      <c r="B66" s="4"/>
      <c r="C66" s="155"/>
      <c r="D66" s="153"/>
      <c r="E66" s="153"/>
      <c r="F66" s="123"/>
      <c r="G66" s="6"/>
    </row>
    <row r="67" spans="2:7" ht="11.25">
      <c r="B67" s="4"/>
      <c r="C67" s="155"/>
      <c r="D67" s="153"/>
      <c r="E67" s="153"/>
      <c r="F67" s="123"/>
      <c r="G67" s="6"/>
    </row>
    <row r="68" spans="2:7" ht="11.25">
      <c r="B68" s="4"/>
      <c r="C68" s="155"/>
      <c r="D68" s="153"/>
      <c r="E68" s="153"/>
      <c r="F68" s="123"/>
      <c r="G68" s="6"/>
    </row>
    <row r="69" spans="2:7" ht="11.25">
      <c r="B69" s="4"/>
      <c r="C69" s="155"/>
      <c r="D69" s="153"/>
      <c r="E69" s="153"/>
      <c r="F69" s="123"/>
      <c r="G69" s="6"/>
    </row>
    <row r="70" spans="2:7" ht="11.25">
      <c r="B70" s="4"/>
      <c r="C70" s="155"/>
      <c r="D70" s="153"/>
      <c r="E70" s="153"/>
      <c r="F70" s="123"/>
      <c r="G70" s="6"/>
    </row>
    <row r="71" spans="2:7" ht="11.25">
      <c r="B71" s="4"/>
      <c r="C71" s="155"/>
      <c r="D71" s="153"/>
      <c r="E71" s="153"/>
      <c r="F71" s="123"/>
      <c r="G71" s="6"/>
    </row>
    <row r="72" spans="2:7" ht="11.25">
      <c r="B72" s="4"/>
      <c r="C72" s="155"/>
      <c r="D72" s="153"/>
      <c r="E72" s="153"/>
      <c r="F72" s="123"/>
      <c r="G72" s="6"/>
    </row>
    <row r="73" spans="2:7" ht="11.25">
      <c r="B73" s="4"/>
      <c r="C73" s="155"/>
      <c r="D73" s="153"/>
      <c r="E73" s="153"/>
      <c r="F73" s="123"/>
      <c r="G73" s="6"/>
    </row>
    <row r="74" spans="2:7" ht="11.25">
      <c r="B74" s="4"/>
      <c r="C74" s="155"/>
      <c r="D74" s="153"/>
      <c r="E74" s="153"/>
      <c r="F74" s="123"/>
      <c r="G74" s="6"/>
    </row>
    <row r="75" spans="2:7" ht="11.25">
      <c r="B75" s="4"/>
      <c r="C75" s="155"/>
      <c r="D75" s="153"/>
      <c r="E75" s="153"/>
      <c r="F75" s="123"/>
      <c r="G75" s="6"/>
    </row>
    <row r="76" spans="2:7" ht="11.25">
      <c r="B76" s="4"/>
      <c r="C76" s="155"/>
      <c r="D76" s="153"/>
      <c r="E76" s="153"/>
      <c r="F76" s="123"/>
      <c r="G76" s="6"/>
    </row>
    <row r="77" spans="2:7" ht="11.25">
      <c r="B77" s="4"/>
      <c r="C77" s="155"/>
      <c r="D77" s="153"/>
      <c r="E77" s="153"/>
      <c r="F77" s="123"/>
      <c r="G77" s="6"/>
    </row>
    <row r="78" spans="2:7" ht="11.25">
      <c r="B78" s="4"/>
      <c r="C78" s="155"/>
      <c r="D78" s="153"/>
      <c r="E78" s="153"/>
      <c r="F78" s="123"/>
      <c r="G78" s="6"/>
    </row>
    <row r="79" spans="2:7" ht="11.25">
      <c r="B79" s="4"/>
      <c r="C79" s="155"/>
      <c r="D79" s="153"/>
      <c r="E79" s="153"/>
      <c r="F79" s="123"/>
      <c r="G79" s="6"/>
    </row>
    <row r="80" spans="2:7" ht="11.25">
      <c r="B80" s="4"/>
      <c r="C80" s="155"/>
      <c r="D80" s="153"/>
      <c r="E80" s="153"/>
      <c r="F80" s="123"/>
      <c r="G80" s="6"/>
    </row>
    <row r="81" spans="2:7" ht="11.25">
      <c r="B81" s="4"/>
      <c r="C81" s="155"/>
      <c r="D81" s="153"/>
      <c r="E81" s="153"/>
      <c r="F81" s="123"/>
      <c r="G81" s="6"/>
    </row>
    <row r="82" spans="2:7" ht="11.25">
      <c r="B82" s="4"/>
      <c r="C82" s="155"/>
      <c r="D82" s="153"/>
      <c r="E82" s="153"/>
      <c r="F82" s="123"/>
      <c r="G82" s="6"/>
    </row>
    <row r="83" spans="2:7" ht="11.25">
      <c r="B83" s="4"/>
      <c r="C83" s="155"/>
      <c r="D83" s="153"/>
      <c r="E83" s="153"/>
      <c r="F83" s="123"/>
      <c r="G83" s="6"/>
    </row>
    <row r="84" spans="2:7" ht="11.25">
      <c r="B84" s="4"/>
      <c r="C84" s="155"/>
      <c r="D84" s="153"/>
      <c r="E84" s="153"/>
      <c r="F84" s="123"/>
      <c r="G84" s="6"/>
    </row>
    <row r="85" spans="2:7" ht="11.25">
      <c r="B85" s="4"/>
      <c r="C85" s="155"/>
      <c r="D85" s="153"/>
      <c r="E85" s="153"/>
      <c r="F85" s="123"/>
      <c r="G85" s="6"/>
    </row>
    <row r="88" spans="1:3" ht="11.25">
      <c r="A88" s="152"/>
      <c r="C88" s="179"/>
    </row>
    <row r="89" ht="11.25">
      <c r="A89" s="152"/>
    </row>
    <row r="90" ht="11.25">
      <c r="A90" s="152"/>
    </row>
    <row r="91" spans="1:3" ht="11.25">
      <c r="A91" s="152"/>
      <c r="C91" s="155"/>
    </row>
    <row r="92" spans="1:3" ht="11.25">
      <c r="A92" s="152"/>
      <c r="C92" s="153"/>
    </row>
    <row r="93" ht="11.25">
      <c r="A93" s="152"/>
    </row>
    <row r="94" ht="11.25">
      <c r="A94" s="152"/>
    </row>
    <row r="95" ht="11.25">
      <c r="A95" s="152"/>
    </row>
    <row r="96" ht="11.25">
      <c r="A96" s="152"/>
    </row>
    <row r="97" ht="11.25">
      <c r="A97" s="152"/>
    </row>
    <row r="98" ht="11.25">
      <c r="A98" s="152"/>
    </row>
    <row r="99" ht="11.25">
      <c r="A99" s="152"/>
    </row>
    <row r="100" ht="11.25">
      <c r="A100" s="152"/>
    </row>
    <row r="101" ht="11.25">
      <c r="A101" s="152"/>
    </row>
    <row r="102" ht="11.25">
      <c r="A102" s="152"/>
    </row>
    <row r="103" ht="11.25">
      <c r="A103" s="152"/>
    </row>
  </sheetData>
  <printOptions horizontalCentered="1"/>
  <pageMargins left="0.25" right="0.25" top="2.5" bottom="1" header="2" footer="0.5"/>
  <pageSetup cellComments="asDisplayed" horizontalDpi="600" verticalDpi="600" orientation="portrait" scale="94" r:id="rId1"/>
  <headerFooter alignWithMargins="0">
    <oddHeader>&amp;CRex Shelby ENE Trades
January 20, 2000 - September 30, 2000</oddHeader>
    <oddFooter xml:space="preserve">&amp;L&amp;"Arial,Bold"U.S. Securities and Exchange Commission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335"/>
  <sheetViews>
    <sheetView workbookViewId="0" topLeftCell="A1">
      <selection activeCell="Q22" sqref="Q22"/>
    </sheetView>
  </sheetViews>
  <sheetFormatPr defaultColWidth="9.140625" defaultRowHeight="12.75"/>
  <cols>
    <col min="1" max="1" width="14.7109375" style="12" customWidth="1"/>
    <col min="2" max="2" width="10.28125" style="8" customWidth="1"/>
    <col min="3" max="3" width="9.421875" style="23" customWidth="1"/>
    <col min="4" max="4" width="11.140625" style="18" customWidth="1"/>
    <col min="5" max="5" width="16.57421875" style="7" customWidth="1"/>
    <col min="6" max="6" width="11.421875" style="7" hidden="1" customWidth="1"/>
    <col min="7" max="7" width="19.00390625" style="21" customWidth="1"/>
    <col min="8" max="8" width="9.140625" style="7" customWidth="1"/>
    <col min="9" max="9" width="11.7109375" style="7" bestFit="1" customWidth="1"/>
    <col min="10" max="22" width="9.140625" style="7" customWidth="1"/>
    <col min="23" max="16384" width="9.140625" style="14" customWidth="1"/>
  </cols>
  <sheetData>
    <row r="1" spans="1:22" s="3" customFormat="1" ht="12.75">
      <c r="A1" s="71" t="s">
        <v>0</v>
      </c>
      <c r="B1" s="72" t="s">
        <v>12</v>
      </c>
      <c r="C1" s="73" t="s">
        <v>2</v>
      </c>
      <c r="D1" s="74" t="s">
        <v>3</v>
      </c>
      <c r="E1" s="74" t="s">
        <v>23</v>
      </c>
      <c r="F1" s="74" t="s">
        <v>1</v>
      </c>
      <c r="G1" s="75" t="s">
        <v>13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13" customFormat="1" ht="11.25" customHeight="1">
      <c r="A2" s="76"/>
      <c r="B2" s="77" t="s">
        <v>8</v>
      </c>
      <c r="C2" s="78" t="s">
        <v>9</v>
      </c>
      <c r="D2" s="79" t="s">
        <v>10</v>
      </c>
      <c r="E2" s="80" t="s">
        <v>14</v>
      </c>
      <c r="F2" s="80" t="s">
        <v>15</v>
      </c>
      <c r="G2" s="81" t="s">
        <v>27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7" s="3" customFormat="1" ht="12.75" customHeight="1">
      <c r="A3" s="42" t="s">
        <v>16</v>
      </c>
      <c r="B3" s="43">
        <v>36546</v>
      </c>
      <c r="C3" s="44">
        <v>100000</v>
      </c>
      <c r="D3" s="45">
        <v>72.0689</v>
      </c>
      <c r="E3" s="47">
        <v>38.5</v>
      </c>
      <c r="F3" s="46">
        <f>PRODUCT(C3,D3)</f>
        <v>7206890</v>
      </c>
      <c r="G3" s="48">
        <f>F3-PRODUCT(C3,E3)</f>
        <v>3356890</v>
      </c>
    </row>
    <row r="4" spans="1:7" s="3" customFormat="1" ht="12.75" customHeight="1">
      <c r="A4" s="42" t="s">
        <v>16</v>
      </c>
      <c r="B4" s="43">
        <v>36607</v>
      </c>
      <c r="C4" s="44">
        <v>25000</v>
      </c>
      <c r="D4" s="45">
        <v>75</v>
      </c>
      <c r="E4" s="47">
        <v>38.5</v>
      </c>
      <c r="F4" s="46">
        <f>PRODUCT(C4,D4)</f>
        <v>1875000</v>
      </c>
      <c r="G4" s="48">
        <f>F4-PRODUCT(C4,E4)</f>
        <v>912500</v>
      </c>
    </row>
    <row r="5" spans="1:7" s="3" customFormat="1" ht="12.75" customHeight="1">
      <c r="A5" s="42" t="s">
        <v>16</v>
      </c>
      <c r="B5" s="43">
        <v>36628</v>
      </c>
      <c r="C5" s="44">
        <v>10000</v>
      </c>
      <c r="D5" s="45">
        <v>73.7563</v>
      </c>
      <c r="E5" s="47">
        <v>38.5</v>
      </c>
      <c r="F5" s="46">
        <f>PRODUCT(C5,D5)</f>
        <v>737563</v>
      </c>
      <c r="G5" s="48">
        <f>F5-PRODUCT(C5,E5)</f>
        <v>352563</v>
      </c>
    </row>
    <row r="6" spans="1:22" s="3" customFormat="1" ht="12.75" customHeight="1">
      <c r="A6" s="49" t="s">
        <v>16</v>
      </c>
      <c r="B6" s="50">
        <v>36648</v>
      </c>
      <c r="C6" s="51">
        <v>200</v>
      </c>
      <c r="D6" s="52">
        <v>75.75</v>
      </c>
      <c r="E6" s="54">
        <v>0</v>
      </c>
      <c r="F6" s="53">
        <f aca="true" t="shared" si="0" ref="F6:F32">PRODUCT(C6,D6)</f>
        <v>15150</v>
      </c>
      <c r="G6" s="55">
        <f>F6-PRODUCT(C6,E6)</f>
        <v>15150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s="3" customFormat="1" ht="12.75" customHeight="1">
      <c r="A7" s="42" t="s">
        <v>16</v>
      </c>
      <c r="B7" s="43">
        <v>36656</v>
      </c>
      <c r="C7" s="44">
        <v>10000</v>
      </c>
      <c r="D7" s="45">
        <v>75</v>
      </c>
      <c r="E7" s="47">
        <v>38.5</v>
      </c>
      <c r="F7" s="46">
        <f t="shared" si="0"/>
        <v>750000</v>
      </c>
      <c r="G7" s="48">
        <f>F7-PRODUCT(C7,E7)</f>
        <v>365000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7" s="3" customFormat="1" ht="12.75" customHeight="1">
      <c r="A8" s="49" t="s">
        <v>16</v>
      </c>
      <c r="B8" s="50">
        <v>36657</v>
      </c>
      <c r="C8" s="51">
        <v>400</v>
      </c>
      <c r="D8" s="52">
        <v>76.937</v>
      </c>
      <c r="E8" s="54">
        <v>0</v>
      </c>
      <c r="F8" s="53">
        <f t="shared" si="0"/>
        <v>30774.8</v>
      </c>
      <c r="G8" s="55">
        <f>F8-PRODUCT(C8,E8)</f>
        <v>30774.8</v>
      </c>
    </row>
    <row r="9" spans="1:7" s="3" customFormat="1" ht="12.75" customHeight="1">
      <c r="A9" s="42" t="s">
        <v>16</v>
      </c>
      <c r="B9" s="43">
        <v>36657</v>
      </c>
      <c r="C9" s="44">
        <v>10000</v>
      </c>
      <c r="D9" s="45">
        <v>77.265</v>
      </c>
      <c r="E9" s="47">
        <v>38.5</v>
      </c>
      <c r="F9" s="46">
        <f t="shared" si="0"/>
        <v>772650</v>
      </c>
      <c r="G9" s="48">
        <f aca="true" t="shared" si="1" ref="G9:G32">F9-PRODUCT(C9,E9)</f>
        <v>387650</v>
      </c>
    </row>
    <row r="10" spans="1:7" s="3" customFormat="1" ht="12.75" customHeight="1">
      <c r="A10" s="42" t="s">
        <v>16</v>
      </c>
      <c r="B10" s="43">
        <v>36685</v>
      </c>
      <c r="C10" s="44">
        <v>10000</v>
      </c>
      <c r="D10" s="45">
        <v>72</v>
      </c>
      <c r="E10" s="47">
        <v>38.5</v>
      </c>
      <c r="F10" s="46">
        <f t="shared" si="0"/>
        <v>720000</v>
      </c>
      <c r="G10" s="48">
        <f t="shared" si="1"/>
        <v>335000</v>
      </c>
    </row>
    <row r="11" spans="1:7" s="3" customFormat="1" ht="12.75" customHeight="1">
      <c r="A11" s="42" t="s">
        <v>16</v>
      </c>
      <c r="B11" s="43">
        <v>36686</v>
      </c>
      <c r="C11" s="44">
        <v>10000</v>
      </c>
      <c r="D11" s="45">
        <v>74</v>
      </c>
      <c r="E11" s="47">
        <v>38.5</v>
      </c>
      <c r="F11" s="46">
        <f t="shared" si="0"/>
        <v>740000</v>
      </c>
      <c r="G11" s="48">
        <f t="shared" si="1"/>
        <v>355000</v>
      </c>
    </row>
    <row r="12" spans="1:7" s="3" customFormat="1" ht="12.75" customHeight="1">
      <c r="A12" s="42" t="s">
        <v>16</v>
      </c>
      <c r="B12" s="43">
        <v>36731</v>
      </c>
      <c r="C12" s="44">
        <v>50000</v>
      </c>
      <c r="D12" s="45">
        <v>74.875</v>
      </c>
      <c r="E12" s="47">
        <v>38.5</v>
      </c>
      <c r="F12" s="46">
        <f t="shared" si="0"/>
        <v>3743750</v>
      </c>
      <c r="G12" s="48">
        <f t="shared" si="1"/>
        <v>1818750</v>
      </c>
    </row>
    <row r="13" spans="1:7" s="3" customFormat="1" ht="12.75" customHeight="1">
      <c r="A13" s="56" t="s">
        <v>17</v>
      </c>
      <c r="B13" s="43">
        <v>36731</v>
      </c>
      <c r="C13" s="44">
        <v>27339</v>
      </c>
      <c r="D13" s="45">
        <v>80.25</v>
      </c>
      <c r="E13" s="47">
        <v>0</v>
      </c>
      <c r="F13" s="46">
        <f t="shared" si="0"/>
        <v>2193954.75</v>
      </c>
      <c r="G13" s="48">
        <f t="shared" si="1"/>
        <v>2193954.75</v>
      </c>
    </row>
    <row r="14" spans="1:9" s="3" customFormat="1" ht="12.75" customHeight="1">
      <c r="A14" s="42" t="s">
        <v>16</v>
      </c>
      <c r="B14" s="43">
        <v>36734</v>
      </c>
      <c r="C14" s="44">
        <v>25000</v>
      </c>
      <c r="D14" s="45">
        <v>74</v>
      </c>
      <c r="E14" s="47">
        <v>38.5</v>
      </c>
      <c r="F14" s="46">
        <f t="shared" si="0"/>
        <v>1850000</v>
      </c>
      <c r="G14" s="48">
        <f t="shared" si="1"/>
        <v>887500</v>
      </c>
      <c r="I14" s="20"/>
    </row>
    <row r="15" spans="1:7" s="3" customFormat="1" ht="12.75" customHeight="1">
      <c r="A15" s="42" t="s">
        <v>16</v>
      </c>
      <c r="B15" s="43">
        <v>36734</v>
      </c>
      <c r="C15" s="44">
        <v>25000</v>
      </c>
      <c r="D15" s="45">
        <v>74.95</v>
      </c>
      <c r="E15" s="47">
        <v>38.5</v>
      </c>
      <c r="F15" s="46">
        <f t="shared" si="0"/>
        <v>1873750</v>
      </c>
      <c r="G15" s="48">
        <f t="shared" si="1"/>
        <v>911250</v>
      </c>
    </row>
    <row r="16" spans="1:7" s="3" customFormat="1" ht="12.75" customHeight="1">
      <c r="A16" s="42" t="s">
        <v>16</v>
      </c>
      <c r="B16" s="43">
        <v>36734</v>
      </c>
      <c r="C16" s="44">
        <v>50000</v>
      </c>
      <c r="D16" s="45">
        <v>75.8215</v>
      </c>
      <c r="E16" s="47">
        <v>38.5</v>
      </c>
      <c r="F16" s="46">
        <f t="shared" si="0"/>
        <v>3791075</v>
      </c>
      <c r="G16" s="48">
        <f t="shared" si="1"/>
        <v>1866075</v>
      </c>
    </row>
    <row r="17" spans="1:9" s="3" customFormat="1" ht="12.75" customHeight="1">
      <c r="A17" s="42" t="s">
        <v>16</v>
      </c>
      <c r="B17" s="43">
        <v>36734</v>
      </c>
      <c r="C17" s="44">
        <v>50000</v>
      </c>
      <c r="D17" s="45">
        <v>76.9669</v>
      </c>
      <c r="E17" s="47">
        <v>38.5</v>
      </c>
      <c r="F17" s="46">
        <f t="shared" si="0"/>
        <v>3848345</v>
      </c>
      <c r="G17" s="48">
        <f t="shared" si="1"/>
        <v>1923345</v>
      </c>
      <c r="I17" s="20"/>
    </row>
    <row r="18" spans="1:7" s="3" customFormat="1" ht="12.75" customHeight="1">
      <c r="A18" s="42" t="s">
        <v>16</v>
      </c>
      <c r="B18" s="43">
        <v>36734</v>
      </c>
      <c r="C18" s="44">
        <v>25000</v>
      </c>
      <c r="D18" s="45">
        <v>74.5315</v>
      </c>
      <c r="E18" s="47">
        <v>38.5</v>
      </c>
      <c r="F18" s="46">
        <f t="shared" si="0"/>
        <v>1863287.4999999998</v>
      </c>
      <c r="G18" s="48">
        <f t="shared" si="1"/>
        <v>900787.4999999998</v>
      </c>
    </row>
    <row r="19" spans="1:7" s="3" customFormat="1" ht="12.75" customHeight="1">
      <c r="A19" s="42" t="s">
        <v>16</v>
      </c>
      <c r="B19" s="43">
        <v>36739</v>
      </c>
      <c r="C19" s="44">
        <v>4100</v>
      </c>
      <c r="D19" s="45">
        <v>75.687</v>
      </c>
      <c r="E19" s="47">
        <v>0</v>
      </c>
      <c r="F19" s="46">
        <f t="shared" si="0"/>
        <v>310316.7</v>
      </c>
      <c r="G19" s="48">
        <f t="shared" si="1"/>
        <v>310316.7</v>
      </c>
    </row>
    <row r="20" spans="1:7" s="3" customFormat="1" ht="12.75" customHeight="1">
      <c r="A20" s="42" t="s">
        <v>16</v>
      </c>
      <c r="B20" s="43">
        <v>36739</v>
      </c>
      <c r="C20" s="44">
        <v>900</v>
      </c>
      <c r="D20" s="45">
        <v>75.75</v>
      </c>
      <c r="E20" s="47">
        <v>0</v>
      </c>
      <c r="F20" s="46">
        <f t="shared" si="0"/>
        <v>68175</v>
      </c>
      <c r="G20" s="48">
        <f t="shared" si="1"/>
        <v>68175</v>
      </c>
    </row>
    <row r="21" spans="1:7" s="3" customFormat="1" ht="12.75" customHeight="1">
      <c r="A21" s="42" t="s">
        <v>16</v>
      </c>
      <c r="B21" s="43">
        <v>36740</v>
      </c>
      <c r="C21" s="44">
        <v>50000</v>
      </c>
      <c r="D21" s="45">
        <v>77.8875</v>
      </c>
      <c r="E21" s="47">
        <v>38.5</v>
      </c>
      <c r="F21" s="46">
        <f t="shared" si="0"/>
        <v>3894375</v>
      </c>
      <c r="G21" s="48">
        <f t="shared" si="1"/>
        <v>1969375</v>
      </c>
    </row>
    <row r="22" spans="1:7" s="3" customFormat="1" ht="12.75" customHeight="1">
      <c r="A22" s="42" t="s">
        <v>16</v>
      </c>
      <c r="B22" s="43">
        <v>36745</v>
      </c>
      <c r="C22" s="44">
        <v>80500</v>
      </c>
      <c r="D22" s="45">
        <v>79.8633</v>
      </c>
      <c r="E22" s="47">
        <v>38.5</v>
      </c>
      <c r="F22" s="46">
        <f t="shared" si="0"/>
        <v>6428995.649999999</v>
      </c>
      <c r="G22" s="48">
        <f t="shared" si="1"/>
        <v>3329745.6499999994</v>
      </c>
    </row>
    <row r="23" spans="1:7" s="3" customFormat="1" ht="12.75" customHeight="1">
      <c r="A23" s="42" t="s">
        <v>16</v>
      </c>
      <c r="B23" s="43">
        <v>36746</v>
      </c>
      <c r="C23" s="44">
        <v>69500</v>
      </c>
      <c r="D23" s="45">
        <v>81.0598</v>
      </c>
      <c r="E23" s="47">
        <v>38.5</v>
      </c>
      <c r="F23" s="46">
        <f t="shared" si="0"/>
        <v>5633656.1</v>
      </c>
      <c r="G23" s="48">
        <f t="shared" si="1"/>
        <v>2957906.0999999996</v>
      </c>
    </row>
    <row r="24" spans="1:7" s="3" customFormat="1" ht="12.75" customHeight="1">
      <c r="A24" s="42" t="s">
        <v>16</v>
      </c>
      <c r="B24" s="43">
        <v>36752</v>
      </c>
      <c r="C24" s="44">
        <v>25000</v>
      </c>
      <c r="D24" s="45">
        <v>83</v>
      </c>
      <c r="E24" s="47">
        <v>38.5</v>
      </c>
      <c r="F24" s="46">
        <f t="shared" si="0"/>
        <v>2075000</v>
      </c>
      <c r="G24" s="48">
        <f t="shared" si="1"/>
        <v>1112500</v>
      </c>
    </row>
    <row r="25" spans="1:7" s="3" customFormat="1" ht="12.75" customHeight="1">
      <c r="A25" s="42" t="s">
        <v>16</v>
      </c>
      <c r="B25" s="43">
        <v>36754</v>
      </c>
      <c r="C25" s="44">
        <v>25000</v>
      </c>
      <c r="D25" s="45">
        <v>84.0018</v>
      </c>
      <c r="E25" s="47">
        <v>38.5</v>
      </c>
      <c r="F25" s="46">
        <f t="shared" si="0"/>
        <v>2100045</v>
      </c>
      <c r="G25" s="48">
        <f t="shared" si="1"/>
        <v>1137545</v>
      </c>
    </row>
    <row r="26" spans="1:7" s="3" customFormat="1" ht="12.75" customHeight="1">
      <c r="A26" s="42" t="s">
        <v>16</v>
      </c>
      <c r="B26" s="43">
        <v>36755</v>
      </c>
      <c r="C26" s="44">
        <v>25000</v>
      </c>
      <c r="D26" s="45">
        <v>85.35</v>
      </c>
      <c r="E26" s="47">
        <v>38.5</v>
      </c>
      <c r="F26" s="46">
        <f t="shared" si="0"/>
        <v>2133750</v>
      </c>
      <c r="G26" s="48">
        <f t="shared" si="1"/>
        <v>1171250</v>
      </c>
    </row>
    <row r="27" spans="1:7" s="3" customFormat="1" ht="12.75" customHeight="1">
      <c r="A27" s="42" t="s">
        <v>16</v>
      </c>
      <c r="B27" s="43">
        <v>36761</v>
      </c>
      <c r="C27" s="44">
        <v>25000</v>
      </c>
      <c r="D27" s="45">
        <v>89.7625</v>
      </c>
      <c r="E27" s="47">
        <v>38.5</v>
      </c>
      <c r="F27" s="46">
        <f t="shared" si="0"/>
        <v>2244062.5</v>
      </c>
      <c r="G27" s="48">
        <f t="shared" si="1"/>
        <v>1281562.5</v>
      </c>
    </row>
    <row r="28" spans="1:7" s="3" customFormat="1" ht="12.75" customHeight="1">
      <c r="A28" s="42" t="s">
        <v>16</v>
      </c>
      <c r="B28" s="43">
        <v>36914</v>
      </c>
      <c r="C28" s="44">
        <v>25000</v>
      </c>
      <c r="D28" s="45">
        <v>78</v>
      </c>
      <c r="E28" s="47">
        <v>38.5</v>
      </c>
      <c r="F28" s="46">
        <f t="shared" si="0"/>
        <v>1950000</v>
      </c>
      <c r="G28" s="48">
        <f t="shared" si="1"/>
        <v>987500</v>
      </c>
    </row>
    <row r="29" spans="1:7" s="3" customFormat="1" ht="12.75" customHeight="1">
      <c r="A29" s="42" t="s">
        <v>16</v>
      </c>
      <c r="B29" s="43">
        <v>36914</v>
      </c>
      <c r="C29" s="44">
        <v>25000</v>
      </c>
      <c r="D29" s="45">
        <v>77.1775</v>
      </c>
      <c r="E29" s="47">
        <v>38.5</v>
      </c>
      <c r="F29" s="46">
        <f t="shared" si="0"/>
        <v>1929437.4999999998</v>
      </c>
      <c r="G29" s="48">
        <f t="shared" si="1"/>
        <v>966937.4999999998</v>
      </c>
    </row>
    <row r="30" spans="1:22" s="16" customFormat="1" ht="12.75" customHeight="1">
      <c r="A30" s="42" t="s">
        <v>16</v>
      </c>
      <c r="B30" s="43">
        <v>36915</v>
      </c>
      <c r="C30" s="44">
        <v>50000</v>
      </c>
      <c r="D30" s="45">
        <v>81.5</v>
      </c>
      <c r="E30" s="47">
        <v>38.5</v>
      </c>
      <c r="F30" s="46">
        <f t="shared" si="0"/>
        <v>4075000</v>
      </c>
      <c r="G30" s="48">
        <f t="shared" si="1"/>
        <v>2150000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spans="1:22" s="17" customFormat="1" ht="12.75" customHeight="1">
      <c r="A31" s="42" t="s">
        <v>16</v>
      </c>
      <c r="B31" s="43">
        <v>36931</v>
      </c>
      <c r="C31" s="44">
        <v>10000</v>
      </c>
      <c r="D31" s="45">
        <v>80.8</v>
      </c>
      <c r="E31" s="47">
        <v>38.5</v>
      </c>
      <c r="F31" s="46">
        <f t="shared" si="0"/>
        <v>808000</v>
      </c>
      <c r="G31" s="48">
        <f t="shared" si="1"/>
        <v>423000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spans="1:7" s="1" customFormat="1" ht="12.75" customHeight="1">
      <c r="A32" s="57" t="s">
        <v>16</v>
      </c>
      <c r="B32" s="50">
        <v>36966</v>
      </c>
      <c r="C32" s="51">
        <v>500</v>
      </c>
      <c r="D32" s="52">
        <v>62.25</v>
      </c>
      <c r="E32" s="54">
        <v>0</v>
      </c>
      <c r="F32" s="46">
        <f t="shared" si="0"/>
        <v>31125</v>
      </c>
      <c r="G32" s="48">
        <f t="shared" si="1"/>
        <v>31125</v>
      </c>
    </row>
    <row r="33" spans="1:22" s="3" customFormat="1" ht="12.75" customHeight="1">
      <c r="A33" s="60"/>
      <c r="B33" s="29"/>
      <c r="C33" s="30"/>
      <c r="D33" s="31"/>
      <c r="E33" s="33"/>
      <c r="F33" s="32"/>
      <c r="G33" s="6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s="3" customFormat="1" ht="12.75" customHeight="1">
      <c r="A34" s="27" t="s">
        <v>22</v>
      </c>
      <c r="B34" s="35"/>
      <c r="C34" s="38"/>
      <c r="D34" s="39"/>
      <c r="E34" s="41"/>
      <c r="F34" s="40"/>
      <c r="G34" s="62">
        <f>SUM(C3:C32)</f>
        <v>843439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7" ht="12.75" customHeight="1">
      <c r="A35" s="27" t="s">
        <v>24</v>
      </c>
      <c r="B35" s="11"/>
      <c r="C35" s="22"/>
      <c r="D35" s="19"/>
      <c r="E35" s="41"/>
      <c r="F35" s="40"/>
      <c r="G35" s="63">
        <f>SUM(G3:G32)</f>
        <v>34509128.5</v>
      </c>
    </row>
    <row r="36" spans="1:7" ht="12.75" customHeight="1">
      <c r="A36" s="27"/>
      <c r="B36" s="11"/>
      <c r="C36" s="22"/>
      <c r="D36" s="19"/>
      <c r="E36" s="41"/>
      <c r="F36" s="40"/>
      <c r="G36" s="63"/>
    </row>
    <row r="37" spans="1:7" ht="12.75" customHeight="1">
      <c r="A37" s="28" t="s">
        <v>25</v>
      </c>
      <c r="B37" s="11"/>
      <c r="C37" s="22"/>
      <c r="D37" s="19"/>
      <c r="E37" s="41"/>
      <c r="F37" s="40"/>
      <c r="G37" s="63">
        <f>'Yeager Derivative Trades'!H29</f>
        <v>607920</v>
      </c>
    </row>
    <row r="38" spans="1:7" ht="12.75" customHeight="1">
      <c r="A38" s="27" t="s">
        <v>26</v>
      </c>
      <c r="B38" s="35"/>
      <c r="C38" s="36"/>
      <c r="D38" s="39"/>
      <c r="E38" s="41"/>
      <c r="F38" s="40"/>
      <c r="G38" s="63">
        <f>SUM(G37,G35)</f>
        <v>35117048.5</v>
      </c>
    </row>
    <row r="39" spans="1:7" ht="12.75" customHeight="1">
      <c r="A39" s="64"/>
      <c r="B39" s="65"/>
      <c r="C39" s="66"/>
      <c r="D39" s="67"/>
      <c r="E39" s="69"/>
      <c r="F39" s="68"/>
      <c r="G39" s="70"/>
    </row>
    <row r="40" spans="1:7" ht="12.75">
      <c r="A40" s="34"/>
      <c r="B40" s="35"/>
      <c r="C40" s="36"/>
      <c r="D40" s="39"/>
      <c r="E40" s="41"/>
      <c r="F40" s="40"/>
      <c r="G40" s="37"/>
    </row>
    <row r="41" spans="1:7" ht="12.75">
      <c r="A41" s="34"/>
      <c r="B41" s="35"/>
      <c r="C41" s="36"/>
      <c r="D41" s="39"/>
      <c r="E41" s="41"/>
      <c r="F41" s="40"/>
      <c r="G41" s="37"/>
    </row>
    <row r="42" spans="1:7" ht="12.75">
      <c r="A42" s="34"/>
      <c r="B42" s="35"/>
      <c r="C42" s="36"/>
      <c r="D42" s="39"/>
      <c r="E42" s="41"/>
      <c r="F42" s="40"/>
      <c r="G42" s="37"/>
    </row>
    <row r="43" spans="1:7" ht="12.75">
      <c r="A43" s="34"/>
      <c r="B43" s="35"/>
      <c r="C43" s="36"/>
      <c r="D43" s="39"/>
      <c r="E43" s="41"/>
      <c r="F43" s="40"/>
      <c r="G43" s="37"/>
    </row>
    <row r="44" spans="1:7" ht="12.75">
      <c r="A44" s="34"/>
      <c r="B44" s="35"/>
      <c r="C44" s="36"/>
      <c r="D44" s="39"/>
      <c r="E44" s="41"/>
      <c r="F44" s="40"/>
      <c r="G44" s="37"/>
    </row>
    <row r="45" spans="1:7" ht="12.75">
      <c r="A45" s="34"/>
      <c r="B45" s="35"/>
      <c r="C45" s="36"/>
      <c r="D45" s="39"/>
      <c r="E45" s="41"/>
      <c r="F45" s="40"/>
      <c r="G45" s="37"/>
    </row>
    <row r="46" spans="1:7" ht="12.75">
      <c r="A46" s="34"/>
      <c r="B46" s="35"/>
      <c r="C46" s="36"/>
      <c r="D46" s="39"/>
      <c r="E46" s="41"/>
      <c r="F46" s="40"/>
      <c r="G46" s="37"/>
    </row>
    <row r="47" spans="1:7" ht="12.75">
      <c r="A47" s="34"/>
      <c r="B47" s="35"/>
      <c r="C47" s="36"/>
      <c r="D47" s="39"/>
      <c r="E47" s="41"/>
      <c r="F47" s="40"/>
      <c r="G47" s="37"/>
    </row>
    <row r="48" spans="1:7" ht="12.75">
      <c r="A48" s="34"/>
      <c r="B48" s="35"/>
      <c r="C48" s="36"/>
      <c r="D48" s="39"/>
      <c r="E48" s="41"/>
      <c r="F48" s="40"/>
      <c r="G48" s="37"/>
    </row>
    <row r="49" spans="1:7" ht="12.75">
      <c r="A49" s="34"/>
      <c r="B49" s="35"/>
      <c r="C49" s="36"/>
      <c r="D49" s="39"/>
      <c r="E49" s="41"/>
      <c r="F49" s="40"/>
      <c r="G49" s="37"/>
    </row>
    <row r="50" spans="1:7" ht="12.75">
      <c r="A50" s="34"/>
      <c r="B50" s="35"/>
      <c r="C50" s="36"/>
      <c r="D50" s="39"/>
      <c r="E50" s="41"/>
      <c r="F50" s="40"/>
      <c r="G50" s="37"/>
    </row>
    <row r="51" spans="1:7" ht="12.75">
      <c r="A51" s="34"/>
      <c r="B51" s="35"/>
      <c r="C51" s="36"/>
      <c r="D51" s="39"/>
      <c r="E51" s="41"/>
      <c r="F51" s="40"/>
      <c r="G51" s="37"/>
    </row>
    <row r="52" spans="1:7" ht="12.75">
      <c r="A52" s="34"/>
      <c r="B52" s="35"/>
      <c r="C52" s="36"/>
      <c r="D52" s="39"/>
      <c r="E52" s="41"/>
      <c r="F52" s="40"/>
      <c r="G52" s="37"/>
    </row>
    <row r="53" spans="1:7" ht="12.75">
      <c r="A53" s="34"/>
      <c r="B53" s="35"/>
      <c r="C53" s="36"/>
      <c r="D53" s="39"/>
      <c r="E53" s="41"/>
      <c r="F53" s="40"/>
      <c r="G53" s="37"/>
    </row>
    <row r="54" spans="1:5" ht="12.75">
      <c r="A54" s="24"/>
      <c r="E54" s="26"/>
    </row>
    <row r="55" spans="1:5" ht="12.75">
      <c r="A55" s="24"/>
      <c r="E55" s="26"/>
    </row>
    <row r="56" spans="1:5" ht="12.75">
      <c r="A56" s="24"/>
      <c r="E56" s="26"/>
    </row>
    <row r="57" spans="1:5" ht="12.75">
      <c r="A57" s="24"/>
      <c r="E57" s="26"/>
    </row>
    <row r="58" spans="1:5" ht="12.75">
      <c r="A58" s="24"/>
      <c r="E58" s="26"/>
    </row>
    <row r="59" spans="1:5" ht="12.75">
      <c r="A59" s="24"/>
      <c r="E59" s="26"/>
    </row>
    <row r="60" spans="1:5" ht="12.75">
      <c r="A60" s="24"/>
      <c r="E60" s="26"/>
    </row>
    <row r="61" spans="1:5" ht="12.75">
      <c r="A61" s="24"/>
      <c r="E61" s="26"/>
    </row>
    <row r="62" spans="1:5" ht="12.75">
      <c r="A62" s="24"/>
      <c r="E62" s="26"/>
    </row>
    <row r="63" spans="1:5" ht="12.75">
      <c r="A63" s="24"/>
      <c r="E63" s="26"/>
    </row>
    <row r="64" spans="1:5" ht="12.75">
      <c r="A64" s="24"/>
      <c r="E64" s="26"/>
    </row>
    <row r="65" spans="1:5" ht="12.75">
      <c r="A65" s="24"/>
      <c r="E65" s="26"/>
    </row>
    <row r="66" spans="1:5" ht="12.75">
      <c r="A66" s="24"/>
      <c r="E66" s="26"/>
    </row>
    <row r="67" spans="1:5" ht="12.75">
      <c r="A67" s="24"/>
      <c r="E67" s="26"/>
    </row>
    <row r="68" spans="1:5" ht="12.75">
      <c r="A68" s="24"/>
      <c r="E68" s="26"/>
    </row>
    <row r="69" spans="1:5" ht="12.75">
      <c r="A69" s="24"/>
      <c r="E69" s="26"/>
    </row>
    <row r="70" spans="1:5" ht="12.75">
      <c r="A70" s="24"/>
      <c r="E70" s="26"/>
    </row>
    <row r="71" spans="1:5" ht="12.75">
      <c r="A71" s="24"/>
      <c r="E71" s="26"/>
    </row>
    <row r="72" spans="1:5" ht="12.75">
      <c r="A72" s="24"/>
      <c r="E72" s="26"/>
    </row>
    <row r="73" spans="1:5" ht="12.75">
      <c r="A73" s="24"/>
      <c r="E73" s="26"/>
    </row>
    <row r="74" spans="1:5" ht="12.75">
      <c r="A74" s="24"/>
      <c r="E74" s="26"/>
    </row>
    <row r="75" spans="1:5" ht="12.75">
      <c r="A75" s="24"/>
      <c r="E75" s="26"/>
    </row>
    <row r="76" spans="1:5" ht="12.75">
      <c r="A76" s="24"/>
      <c r="E76" s="26"/>
    </row>
    <row r="77" spans="1:5" ht="12.75">
      <c r="A77" s="24"/>
      <c r="E77" s="26"/>
    </row>
    <row r="78" spans="1:5" ht="12.75">
      <c r="A78" s="24"/>
      <c r="E78" s="26"/>
    </row>
    <row r="79" spans="1:5" ht="12.75">
      <c r="A79" s="24"/>
      <c r="E79" s="26"/>
    </row>
    <row r="80" spans="1:5" ht="12.75">
      <c r="A80" s="24"/>
      <c r="E80" s="26"/>
    </row>
    <row r="81" spans="1:5" ht="12.75">
      <c r="A81" s="24"/>
      <c r="E81" s="26"/>
    </row>
    <row r="82" spans="1:5" ht="12.75">
      <c r="A82" s="24"/>
      <c r="E82" s="26"/>
    </row>
    <row r="83" spans="1:5" ht="12.75">
      <c r="A83" s="24"/>
      <c r="E83" s="26"/>
    </row>
    <row r="84" spans="1:5" ht="12.75">
      <c r="A84" s="24"/>
      <c r="E84" s="26"/>
    </row>
    <row r="85" spans="1:5" ht="12.75">
      <c r="A85" s="24"/>
      <c r="E85" s="26"/>
    </row>
    <row r="86" ht="12.75">
      <c r="A86" s="24"/>
    </row>
    <row r="87" ht="12.75">
      <c r="A87" s="24"/>
    </row>
    <row r="88" ht="12.75">
      <c r="A88" s="24"/>
    </row>
    <row r="89" ht="12.75">
      <c r="A89" s="24"/>
    </row>
    <row r="90" ht="12.75">
      <c r="A90" s="24"/>
    </row>
    <row r="91" ht="12.75">
      <c r="A91" s="24"/>
    </row>
    <row r="92" ht="12.75">
      <c r="A92" s="24"/>
    </row>
    <row r="93" ht="12.75">
      <c r="A93" s="24"/>
    </row>
    <row r="94" ht="12.75">
      <c r="A94" s="24"/>
    </row>
    <row r="95" ht="12.75">
      <c r="A95" s="24"/>
    </row>
    <row r="96" ht="12.75">
      <c r="A96" s="24"/>
    </row>
    <row r="97" ht="12.75">
      <c r="A97" s="24"/>
    </row>
    <row r="98" ht="12.75">
      <c r="A98" s="24"/>
    </row>
    <row r="99" ht="12.75">
      <c r="A99" s="24"/>
    </row>
    <row r="100" ht="12.75">
      <c r="A100" s="24"/>
    </row>
    <row r="101" ht="12.75">
      <c r="A101" s="24"/>
    </row>
    <row r="102" ht="12.75">
      <c r="A102" s="24"/>
    </row>
    <row r="103" ht="12.75">
      <c r="A103" s="24"/>
    </row>
    <row r="104" ht="12.75">
      <c r="A104" s="24"/>
    </row>
    <row r="105" ht="12.75">
      <c r="A105" s="24"/>
    </row>
    <row r="106" ht="12.75">
      <c r="A106" s="24"/>
    </row>
    <row r="107" ht="12.75">
      <c r="A107" s="24"/>
    </row>
    <row r="108" ht="12.75">
      <c r="A108" s="24"/>
    </row>
    <row r="109" ht="12.75">
      <c r="A109" s="24"/>
    </row>
    <row r="110" ht="12.75">
      <c r="A110" s="24"/>
    </row>
    <row r="111" ht="12.75">
      <c r="A111" s="24"/>
    </row>
    <row r="112" ht="12.75">
      <c r="A112" s="24"/>
    </row>
    <row r="113" ht="12.75">
      <c r="A113" s="24"/>
    </row>
    <row r="114" ht="12.75">
      <c r="A114" s="24"/>
    </row>
    <row r="115" ht="12.75">
      <c r="A115" s="24"/>
    </row>
    <row r="116" ht="12.75">
      <c r="A116" s="24"/>
    </row>
    <row r="117" ht="12.75">
      <c r="A117" s="24"/>
    </row>
    <row r="118" ht="12.75">
      <c r="A118" s="24"/>
    </row>
    <row r="119" ht="12.75">
      <c r="A119" s="24"/>
    </row>
    <row r="120" ht="12.75">
      <c r="A120" s="24"/>
    </row>
    <row r="121" ht="12.75">
      <c r="A121" s="24"/>
    </row>
    <row r="122" ht="12.75">
      <c r="A122" s="24"/>
    </row>
    <row r="123" ht="12.75">
      <c r="A123" s="24"/>
    </row>
    <row r="124" ht="12.75">
      <c r="A124" s="24"/>
    </row>
    <row r="125" ht="12.75">
      <c r="A125" s="24"/>
    </row>
    <row r="126" ht="12.75">
      <c r="A126" s="24"/>
    </row>
    <row r="127" ht="12.75">
      <c r="A127" s="24"/>
    </row>
    <row r="128" ht="12.75">
      <c r="A128" s="24"/>
    </row>
    <row r="129" ht="12.75">
      <c r="A129" s="24"/>
    </row>
    <row r="130" ht="12.75">
      <c r="A130" s="24"/>
    </row>
    <row r="131" ht="12.75">
      <c r="A131" s="24"/>
    </row>
    <row r="132" ht="12.75">
      <c r="A132" s="24"/>
    </row>
    <row r="133" ht="12.75">
      <c r="A133" s="24"/>
    </row>
    <row r="134" ht="12.75">
      <c r="A134" s="24"/>
    </row>
    <row r="135" ht="12.75">
      <c r="A135" s="24"/>
    </row>
    <row r="136" ht="12.75">
      <c r="A136" s="24"/>
    </row>
    <row r="137" ht="12.75">
      <c r="A137" s="24"/>
    </row>
    <row r="138" ht="12.75">
      <c r="A138" s="24"/>
    </row>
    <row r="139" ht="12.75">
      <c r="A139" s="24"/>
    </row>
    <row r="140" ht="12.75">
      <c r="A140" s="24"/>
    </row>
    <row r="141" ht="12.75">
      <c r="A141" s="24"/>
    </row>
    <row r="142" ht="12.75">
      <c r="A142" s="24"/>
    </row>
    <row r="143" ht="12.75">
      <c r="A143" s="24"/>
    </row>
    <row r="144" ht="12.75">
      <c r="A144" s="24"/>
    </row>
    <row r="145" ht="12.75">
      <c r="A145" s="24"/>
    </row>
    <row r="146" ht="12.75">
      <c r="A146" s="24"/>
    </row>
    <row r="147" ht="12.75">
      <c r="A147" s="24"/>
    </row>
    <row r="148" ht="12.75">
      <c r="A148" s="24"/>
    </row>
    <row r="149" ht="12.75">
      <c r="A149" s="24"/>
    </row>
    <row r="150" ht="12.75">
      <c r="A150" s="24"/>
    </row>
    <row r="151" ht="12.75">
      <c r="A151" s="24"/>
    </row>
    <row r="152" ht="12.75">
      <c r="A152" s="24"/>
    </row>
    <row r="153" ht="12.75">
      <c r="A153" s="24"/>
    </row>
    <row r="154" ht="12.75">
      <c r="A154" s="24"/>
    </row>
    <row r="155" ht="12.75">
      <c r="A155" s="24"/>
    </row>
    <row r="156" ht="12.75">
      <c r="A156" s="24"/>
    </row>
    <row r="157" ht="12.75">
      <c r="A157" s="24"/>
    </row>
    <row r="158" ht="12.75">
      <c r="A158" s="24"/>
    </row>
    <row r="159" ht="12.75">
      <c r="A159" s="24"/>
    </row>
    <row r="160" ht="12.75">
      <c r="A160" s="24"/>
    </row>
    <row r="161" ht="12.75">
      <c r="A161" s="24"/>
    </row>
    <row r="162" ht="12.75">
      <c r="A162" s="24"/>
    </row>
    <row r="163" ht="12.75">
      <c r="A163" s="24"/>
    </row>
    <row r="164" ht="12.75">
      <c r="A164" s="24"/>
    </row>
    <row r="165" ht="12.75">
      <c r="A165" s="24"/>
    </row>
    <row r="166" ht="12.75">
      <c r="A166" s="24"/>
    </row>
    <row r="167" ht="12.75">
      <c r="A167" s="24"/>
    </row>
    <row r="168" ht="12.75">
      <c r="A168" s="24"/>
    </row>
    <row r="169" ht="12.75">
      <c r="A169" s="24"/>
    </row>
    <row r="170" ht="12.75">
      <c r="A170" s="24"/>
    </row>
    <row r="171" ht="12.75">
      <c r="A171" s="24"/>
    </row>
    <row r="172" ht="12.75">
      <c r="A172" s="24"/>
    </row>
    <row r="173" ht="12.75">
      <c r="A173" s="24"/>
    </row>
    <row r="174" ht="12.75">
      <c r="A174" s="24"/>
    </row>
    <row r="175" ht="12.75">
      <c r="A175" s="24"/>
    </row>
    <row r="176" ht="12.75">
      <c r="A176" s="24"/>
    </row>
    <row r="177" ht="12.75">
      <c r="A177" s="24"/>
    </row>
    <row r="178" ht="12.75">
      <c r="A178" s="24"/>
    </row>
    <row r="179" ht="12.75">
      <c r="A179" s="24"/>
    </row>
    <row r="180" ht="12.75">
      <c r="A180" s="24"/>
    </row>
    <row r="181" ht="12.75">
      <c r="A181" s="24"/>
    </row>
    <row r="182" ht="12.75">
      <c r="A182" s="24"/>
    </row>
    <row r="183" ht="12.75">
      <c r="A183" s="24"/>
    </row>
    <row r="184" ht="12.75">
      <c r="A184" s="24"/>
    </row>
    <row r="185" ht="12.75">
      <c r="A185" s="24"/>
    </row>
    <row r="186" ht="12.75">
      <c r="A186" s="24"/>
    </row>
    <row r="187" ht="12.75">
      <c r="A187" s="24"/>
    </row>
    <row r="188" ht="12.75">
      <c r="A188" s="24"/>
    </row>
    <row r="189" ht="12.75">
      <c r="A189" s="24"/>
    </row>
    <row r="190" ht="12.75">
      <c r="A190" s="24"/>
    </row>
    <row r="191" ht="12.75">
      <c r="A191" s="24"/>
    </row>
    <row r="192" ht="12.75">
      <c r="A192" s="24"/>
    </row>
    <row r="193" ht="12.75">
      <c r="A193" s="24"/>
    </row>
    <row r="194" ht="12.75">
      <c r="A194" s="24"/>
    </row>
    <row r="195" ht="12.75">
      <c r="A195" s="24"/>
    </row>
    <row r="196" ht="12.75">
      <c r="A196" s="24"/>
    </row>
    <row r="197" ht="12.75">
      <c r="A197" s="24"/>
    </row>
    <row r="198" ht="12.75">
      <c r="A198" s="24"/>
    </row>
    <row r="199" ht="12.75">
      <c r="A199" s="24"/>
    </row>
    <row r="200" ht="12.75">
      <c r="A200" s="24"/>
    </row>
    <row r="201" ht="12.75">
      <c r="A201" s="24"/>
    </row>
    <row r="202" ht="12.75">
      <c r="A202" s="24"/>
    </row>
    <row r="203" ht="12.75">
      <c r="A203" s="24"/>
    </row>
    <row r="204" ht="12.75">
      <c r="A204" s="24"/>
    </row>
    <row r="205" ht="12.75">
      <c r="A205" s="24"/>
    </row>
    <row r="206" ht="12.75">
      <c r="A206" s="24"/>
    </row>
    <row r="207" ht="12.75">
      <c r="A207" s="24"/>
    </row>
    <row r="208" ht="12.75">
      <c r="A208" s="24"/>
    </row>
    <row r="209" ht="12.75">
      <c r="A209" s="24"/>
    </row>
    <row r="210" ht="12.75">
      <c r="A210" s="24"/>
    </row>
    <row r="211" ht="12.75">
      <c r="A211" s="24"/>
    </row>
    <row r="212" ht="12.75">
      <c r="A212" s="24"/>
    </row>
    <row r="213" ht="12.75">
      <c r="A213" s="24"/>
    </row>
    <row r="214" ht="12.75">
      <c r="A214" s="24"/>
    </row>
    <row r="215" ht="12.75">
      <c r="A215" s="24"/>
    </row>
    <row r="216" ht="12.75">
      <c r="A216" s="24"/>
    </row>
    <row r="217" ht="12.75">
      <c r="A217" s="24"/>
    </row>
    <row r="218" ht="12.75">
      <c r="A218" s="24"/>
    </row>
    <row r="219" ht="12.75">
      <c r="A219" s="24"/>
    </row>
    <row r="220" ht="12.75">
      <c r="A220" s="24"/>
    </row>
    <row r="221" ht="12.75">
      <c r="A221" s="24"/>
    </row>
    <row r="222" ht="12.75">
      <c r="A222" s="24"/>
    </row>
    <row r="223" ht="12.75">
      <c r="A223" s="24"/>
    </row>
    <row r="224" ht="12.75">
      <c r="A224" s="24"/>
    </row>
    <row r="225" ht="12.75">
      <c r="A225" s="24"/>
    </row>
    <row r="226" ht="12.75">
      <c r="A226" s="24"/>
    </row>
    <row r="227" ht="12.75">
      <c r="A227" s="24"/>
    </row>
    <row r="228" ht="12.75">
      <c r="A228" s="24"/>
    </row>
    <row r="229" ht="12.75">
      <c r="A229" s="24"/>
    </row>
    <row r="230" ht="12.75">
      <c r="A230" s="24"/>
    </row>
    <row r="231" ht="12.75">
      <c r="A231" s="24"/>
    </row>
    <row r="232" ht="12.75">
      <c r="A232" s="24"/>
    </row>
    <row r="233" ht="12.75">
      <c r="A233" s="24"/>
    </row>
    <row r="234" ht="12.75">
      <c r="A234" s="24"/>
    </row>
    <row r="235" ht="12.75">
      <c r="A235" s="24"/>
    </row>
    <row r="236" ht="12.75">
      <c r="A236" s="24"/>
    </row>
    <row r="237" ht="12.75">
      <c r="A237" s="24"/>
    </row>
    <row r="238" ht="12.75">
      <c r="A238" s="24"/>
    </row>
    <row r="239" ht="12.75">
      <c r="A239" s="24"/>
    </row>
    <row r="240" ht="12.75">
      <c r="A240" s="24"/>
    </row>
    <row r="241" ht="12.75">
      <c r="A241" s="24"/>
    </row>
    <row r="242" ht="12.75">
      <c r="A242" s="24"/>
    </row>
    <row r="243" ht="12.75">
      <c r="A243" s="24"/>
    </row>
    <row r="244" ht="12.75">
      <c r="A244" s="24"/>
    </row>
    <row r="245" ht="12.75">
      <c r="A245" s="24"/>
    </row>
    <row r="246" ht="12.75">
      <c r="A246" s="24"/>
    </row>
    <row r="247" ht="12.75">
      <c r="A247" s="24"/>
    </row>
    <row r="248" ht="12.75">
      <c r="A248" s="24"/>
    </row>
    <row r="249" ht="12.75">
      <c r="A249" s="24"/>
    </row>
    <row r="250" ht="12.75">
      <c r="A250" s="24"/>
    </row>
    <row r="251" ht="12.75">
      <c r="A251" s="24"/>
    </row>
    <row r="252" ht="12.75">
      <c r="A252" s="24"/>
    </row>
    <row r="253" ht="12.75">
      <c r="A253" s="24"/>
    </row>
    <row r="254" ht="12.75">
      <c r="A254" s="24"/>
    </row>
    <row r="255" ht="12.75">
      <c r="A255" s="24"/>
    </row>
    <row r="256" ht="12.75">
      <c r="A256" s="24"/>
    </row>
    <row r="257" ht="12.75">
      <c r="A257" s="24"/>
    </row>
    <row r="258" ht="12.75">
      <c r="A258" s="24"/>
    </row>
    <row r="259" ht="12.75">
      <c r="A259" s="24"/>
    </row>
    <row r="260" ht="12.75">
      <c r="A260" s="24"/>
    </row>
    <row r="261" ht="12.75">
      <c r="A261" s="24"/>
    </row>
    <row r="262" ht="12.75">
      <c r="A262" s="24"/>
    </row>
    <row r="263" ht="12.75">
      <c r="A263" s="24"/>
    </row>
    <row r="264" ht="12.75">
      <c r="A264" s="24"/>
    </row>
    <row r="265" ht="12.75">
      <c r="A265" s="24"/>
    </row>
    <row r="266" ht="12.75">
      <c r="A266" s="24"/>
    </row>
    <row r="267" ht="12.75">
      <c r="A267" s="24"/>
    </row>
    <row r="268" ht="12.75">
      <c r="A268" s="24"/>
    </row>
    <row r="269" ht="12.75">
      <c r="A269" s="24"/>
    </row>
    <row r="270" ht="12.75">
      <c r="A270" s="24"/>
    </row>
    <row r="271" ht="12.75">
      <c r="A271" s="24"/>
    </row>
    <row r="272" ht="12.75">
      <c r="A272" s="24"/>
    </row>
    <row r="273" ht="12.75">
      <c r="A273" s="24"/>
    </row>
    <row r="274" ht="12.75">
      <c r="A274" s="24"/>
    </row>
    <row r="275" ht="12.75">
      <c r="A275" s="24"/>
    </row>
    <row r="276" ht="12.75">
      <c r="A276" s="24"/>
    </row>
    <row r="277" ht="12.75">
      <c r="A277" s="24"/>
    </row>
    <row r="278" ht="12.75">
      <c r="A278" s="24"/>
    </row>
    <row r="279" ht="12.75">
      <c r="A279" s="24"/>
    </row>
    <row r="280" ht="12.75">
      <c r="A280" s="24"/>
    </row>
    <row r="281" ht="12.75">
      <c r="A281" s="24"/>
    </row>
    <row r="282" ht="12.75">
      <c r="A282" s="24"/>
    </row>
    <row r="283" ht="12.75">
      <c r="A283" s="24"/>
    </row>
    <row r="284" ht="12.75">
      <c r="A284" s="24"/>
    </row>
    <row r="285" ht="12.75">
      <c r="A285" s="24"/>
    </row>
    <row r="286" ht="12.75">
      <c r="A286" s="24"/>
    </row>
    <row r="287" ht="12.75">
      <c r="A287" s="24"/>
    </row>
    <row r="288" ht="12.75">
      <c r="A288" s="24"/>
    </row>
    <row r="289" ht="12.75">
      <c r="A289" s="24"/>
    </row>
    <row r="290" ht="12.75">
      <c r="A290" s="24"/>
    </row>
    <row r="291" ht="12.75">
      <c r="A291" s="24"/>
    </row>
    <row r="292" ht="12.75">
      <c r="A292" s="24"/>
    </row>
    <row r="293" ht="12.75">
      <c r="A293" s="24"/>
    </row>
    <row r="294" ht="12.75">
      <c r="A294" s="24"/>
    </row>
    <row r="295" ht="12.75">
      <c r="A295" s="24"/>
    </row>
    <row r="296" ht="12.75">
      <c r="A296" s="24"/>
    </row>
    <row r="297" ht="12.75">
      <c r="A297" s="24"/>
    </row>
    <row r="298" ht="12.75">
      <c r="A298" s="24"/>
    </row>
    <row r="299" ht="12.75">
      <c r="A299" s="24"/>
    </row>
    <row r="300" ht="12.75">
      <c r="A300" s="24"/>
    </row>
    <row r="301" ht="12.75">
      <c r="A301" s="24"/>
    </row>
    <row r="302" ht="12.75">
      <c r="A302" s="24"/>
    </row>
    <row r="303" ht="12.75">
      <c r="A303" s="24"/>
    </row>
    <row r="304" ht="12.75">
      <c r="A304" s="24"/>
    </row>
    <row r="305" ht="12.75">
      <c r="A305" s="24"/>
    </row>
    <row r="306" ht="12.75">
      <c r="A306" s="24"/>
    </row>
    <row r="307" ht="12.75">
      <c r="A307" s="24"/>
    </row>
    <row r="308" ht="12.75">
      <c r="A308" s="24"/>
    </row>
    <row r="309" ht="12.75">
      <c r="A309" s="24"/>
    </row>
    <row r="310" ht="12.75">
      <c r="A310" s="24"/>
    </row>
    <row r="311" ht="12.75">
      <c r="A311" s="24"/>
    </row>
    <row r="312" ht="12.75">
      <c r="A312" s="24"/>
    </row>
    <row r="313" ht="12.75">
      <c r="A313" s="24"/>
    </row>
    <row r="314" ht="12.75">
      <c r="A314" s="24"/>
    </row>
    <row r="315" ht="12.75">
      <c r="A315" s="24"/>
    </row>
    <row r="316" ht="12.75">
      <c r="A316" s="24"/>
    </row>
    <row r="317" ht="12.75">
      <c r="A317" s="24"/>
    </row>
    <row r="318" ht="12.75">
      <c r="A318" s="24"/>
    </row>
    <row r="319" ht="12.75">
      <c r="A319" s="24"/>
    </row>
    <row r="320" ht="12.75">
      <c r="A320" s="24"/>
    </row>
    <row r="321" ht="12.75">
      <c r="A321" s="24"/>
    </row>
    <row r="322" ht="12.75">
      <c r="A322" s="24"/>
    </row>
    <row r="323" ht="12.75">
      <c r="A323" s="24"/>
    </row>
    <row r="324" ht="12.75">
      <c r="A324" s="24"/>
    </row>
    <row r="325" ht="12.75">
      <c r="A325" s="24"/>
    </row>
    <row r="326" ht="12.75">
      <c r="A326" s="24"/>
    </row>
    <row r="327" ht="12.75">
      <c r="A327" s="24"/>
    </row>
    <row r="328" ht="12.75">
      <c r="A328" s="24"/>
    </row>
    <row r="329" ht="12.75">
      <c r="A329" s="24"/>
    </row>
    <row r="330" ht="12.75">
      <c r="A330" s="24"/>
    </row>
    <row r="331" ht="12.75">
      <c r="A331" s="24"/>
    </row>
    <row r="332" ht="12.75">
      <c r="A332" s="24"/>
    </row>
    <row r="333" ht="12.75">
      <c r="A333" s="24"/>
    </row>
    <row r="334" ht="12.75">
      <c r="A334" s="24"/>
    </row>
    <row r="335" ht="12.75">
      <c r="A335" s="24"/>
    </row>
  </sheetData>
  <printOptions horizontalCentered="1"/>
  <pageMargins left="0.25" right="0.25" top="2.5" bottom="0.46" header="2" footer="0.21"/>
  <pageSetup cellComments="asDisplayed" horizontalDpi="600" verticalDpi="600" orientation="portrait" scale="91" r:id="rId1"/>
  <headerFooter alignWithMargins="0">
    <oddHeader>&amp;CScott Yeager ENE Trades
January 20, 2000 - March 31, 2001</oddHeader>
    <oddFooter>&amp;L&amp;"Arial,Bold"U.S. Securities and Exchange Commission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I21" sqref="I21"/>
    </sheetView>
  </sheetViews>
  <sheetFormatPr defaultColWidth="9.140625" defaultRowHeight="12.75"/>
  <cols>
    <col min="1" max="1" width="13.57421875" style="7" customWidth="1"/>
    <col min="2" max="2" width="9.28125" style="8" customWidth="1"/>
    <col min="3" max="3" width="9.7109375" style="7" customWidth="1"/>
    <col min="4" max="4" width="8.8515625" style="7" customWidth="1"/>
    <col min="5" max="5" width="9.8515625" style="7" customWidth="1"/>
    <col min="6" max="6" width="10.8515625" style="18" customWidth="1"/>
    <col min="7" max="7" width="13.7109375" style="7" customWidth="1"/>
    <col min="8" max="8" width="14.28125" style="7" customWidth="1"/>
    <col min="9" max="16384" width="9.140625" style="7" customWidth="1"/>
  </cols>
  <sheetData>
    <row r="1" spans="1:8" s="2" customFormat="1" ht="12" customHeight="1">
      <c r="A1" s="99" t="s">
        <v>0</v>
      </c>
      <c r="B1" s="72" t="s">
        <v>12</v>
      </c>
      <c r="C1" s="82" t="s">
        <v>5</v>
      </c>
      <c r="D1" s="74" t="s">
        <v>4</v>
      </c>
      <c r="E1" s="83" t="s">
        <v>6</v>
      </c>
      <c r="F1" s="74" t="s">
        <v>7</v>
      </c>
      <c r="G1" s="83" t="s">
        <v>19</v>
      </c>
      <c r="H1" s="84" t="s">
        <v>20</v>
      </c>
    </row>
    <row r="2" spans="1:8" s="2" customFormat="1" ht="14.25" customHeight="1">
      <c r="A2" s="76"/>
      <c r="B2" s="77" t="s">
        <v>8</v>
      </c>
      <c r="C2" s="85" t="s">
        <v>8</v>
      </c>
      <c r="D2" s="80" t="s">
        <v>3</v>
      </c>
      <c r="E2" s="86" t="s">
        <v>11</v>
      </c>
      <c r="F2" s="80" t="s">
        <v>3</v>
      </c>
      <c r="G2" s="86"/>
      <c r="H2" s="87"/>
    </row>
    <row r="3" spans="1:8" s="3" customFormat="1" ht="12.75">
      <c r="A3" s="88" t="s">
        <v>18</v>
      </c>
      <c r="B3" s="43">
        <v>36612</v>
      </c>
      <c r="C3" s="89">
        <v>36820</v>
      </c>
      <c r="D3" s="46">
        <v>80</v>
      </c>
      <c r="E3" s="105">
        <v>100</v>
      </c>
      <c r="F3" s="45">
        <v>11.375</v>
      </c>
      <c r="G3" s="46">
        <f>E3*100*F3</f>
        <v>113750</v>
      </c>
      <c r="H3" s="46"/>
    </row>
    <row r="4" spans="1:8" s="3" customFormat="1" ht="12.75">
      <c r="A4" s="88" t="s">
        <v>18</v>
      </c>
      <c r="B4" s="43">
        <v>36612</v>
      </c>
      <c r="C4" s="89">
        <v>36800</v>
      </c>
      <c r="D4" s="46">
        <v>80</v>
      </c>
      <c r="E4" s="106">
        <v>100</v>
      </c>
      <c r="F4" s="45">
        <v>10.25</v>
      </c>
      <c r="G4" s="46">
        <f>E4*100*F4</f>
        <v>102500</v>
      </c>
      <c r="H4" s="88"/>
    </row>
    <row r="5" spans="1:8" s="3" customFormat="1" ht="12.75">
      <c r="A5" s="88" t="s">
        <v>18</v>
      </c>
      <c r="B5" s="43">
        <v>36612</v>
      </c>
      <c r="C5" s="89">
        <v>36800</v>
      </c>
      <c r="D5" s="46">
        <v>80</v>
      </c>
      <c r="E5" s="106">
        <v>100</v>
      </c>
      <c r="F5" s="45">
        <v>11</v>
      </c>
      <c r="G5" s="46">
        <f aca="true" t="shared" si="0" ref="G5:G18">E5*100*F5</f>
        <v>110000</v>
      </c>
      <c r="H5" s="88"/>
    </row>
    <row r="6" spans="1:8" s="3" customFormat="1" ht="12.75">
      <c r="A6" s="88" t="s">
        <v>21</v>
      </c>
      <c r="B6" s="43">
        <v>36620</v>
      </c>
      <c r="C6" s="89">
        <v>36800</v>
      </c>
      <c r="D6" s="46">
        <v>80</v>
      </c>
      <c r="E6" s="106">
        <v>200</v>
      </c>
      <c r="F6" s="45">
        <v>7.75</v>
      </c>
      <c r="G6" s="88"/>
      <c r="H6" s="46">
        <f>E6*100*F6</f>
        <v>155000</v>
      </c>
    </row>
    <row r="7" spans="1:8" s="3" customFormat="1" ht="12.75">
      <c r="A7" s="88" t="s">
        <v>21</v>
      </c>
      <c r="B7" s="43">
        <v>36621</v>
      </c>
      <c r="C7" s="89">
        <v>36800</v>
      </c>
      <c r="D7" s="46">
        <v>80</v>
      </c>
      <c r="E7" s="106">
        <v>100</v>
      </c>
      <c r="F7" s="45">
        <v>7.375</v>
      </c>
      <c r="G7" s="88"/>
      <c r="H7" s="46">
        <f>E7*100*F7</f>
        <v>73750</v>
      </c>
    </row>
    <row r="8" spans="1:8" s="3" customFormat="1" ht="12.75">
      <c r="A8" s="88" t="s">
        <v>18</v>
      </c>
      <c r="B8" s="43">
        <v>36628</v>
      </c>
      <c r="C8" s="89">
        <v>36800</v>
      </c>
      <c r="D8" s="46">
        <v>80</v>
      </c>
      <c r="E8" s="106">
        <v>100</v>
      </c>
      <c r="F8" s="45">
        <v>10</v>
      </c>
      <c r="G8" s="46">
        <f t="shared" si="0"/>
        <v>100000</v>
      </c>
      <c r="H8" s="88"/>
    </row>
    <row r="9" spans="1:8" s="3" customFormat="1" ht="12.75">
      <c r="A9" s="88" t="s">
        <v>18</v>
      </c>
      <c r="B9" s="43">
        <v>36656</v>
      </c>
      <c r="C9" s="89">
        <v>36892</v>
      </c>
      <c r="D9" s="46">
        <v>80</v>
      </c>
      <c r="E9" s="106">
        <v>200</v>
      </c>
      <c r="F9" s="45">
        <v>10.25</v>
      </c>
      <c r="G9" s="46">
        <f t="shared" si="0"/>
        <v>205000</v>
      </c>
      <c r="H9" s="88"/>
    </row>
    <row r="10" spans="1:8" s="3" customFormat="1" ht="12.75">
      <c r="A10" s="88" t="s">
        <v>18</v>
      </c>
      <c r="B10" s="43">
        <v>36657</v>
      </c>
      <c r="C10" s="89">
        <v>36892</v>
      </c>
      <c r="D10" s="46">
        <v>80</v>
      </c>
      <c r="E10" s="106">
        <v>100</v>
      </c>
      <c r="F10" s="45">
        <v>11.875</v>
      </c>
      <c r="G10" s="46">
        <f t="shared" si="0"/>
        <v>118750</v>
      </c>
      <c r="H10" s="88"/>
    </row>
    <row r="11" spans="1:8" s="3" customFormat="1" ht="12.75">
      <c r="A11" s="88" t="s">
        <v>18</v>
      </c>
      <c r="B11" s="43">
        <v>36661</v>
      </c>
      <c r="C11" s="89">
        <v>36911</v>
      </c>
      <c r="D11" s="46">
        <v>80</v>
      </c>
      <c r="E11" s="105">
        <v>100</v>
      </c>
      <c r="F11" s="45">
        <v>11</v>
      </c>
      <c r="G11" s="46">
        <f>E11*100*F11</f>
        <v>110000</v>
      </c>
      <c r="H11" s="46"/>
    </row>
    <row r="12" spans="1:8" s="3" customFormat="1" ht="12.75">
      <c r="A12" s="88" t="s">
        <v>18</v>
      </c>
      <c r="B12" s="43">
        <v>36740</v>
      </c>
      <c r="C12" s="89">
        <v>36911</v>
      </c>
      <c r="D12" s="46">
        <v>80</v>
      </c>
      <c r="E12" s="105">
        <v>1</v>
      </c>
      <c r="F12" s="45">
        <v>10</v>
      </c>
      <c r="G12" s="46">
        <f t="shared" si="0"/>
        <v>1000</v>
      </c>
      <c r="H12" s="46"/>
    </row>
    <row r="13" spans="1:8" s="3" customFormat="1" ht="12.75" customHeight="1">
      <c r="A13" s="88" t="s">
        <v>18</v>
      </c>
      <c r="B13" s="43">
        <v>36742</v>
      </c>
      <c r="C13" s="89">
        <v>36911</v>
      </c>
      <c r="D13" s="46">
        <v>80</v>
      </c>
      <c r="E13" s="105">
        <v>99</v>
      </c>
      <c r="F13" s="45">
        <v>10</v>
      </c>
      <c r="G13" s="46">
        <f t="shared" si="0"/>
        <v>99000</v>
      </c>
      <c r="H13" s="46"/>
    </row>
    <row r="14" spans="1:8" s="3" customFormat="1" ht="12.75">
      <c r="A14" s="88" t="s">
        <v>18</v>
      </c>
      <c r="B14" s="43">
        <v>36742</v>
      </c>
      <c r="C14" s="89">
        <v>36892</v>
      </c>
      <c r="D14" s="46">
        <v>80</v>
      </c>
      <c r="E14" s="106">
        <v>100</v>
      </c>
      <c r="F14" s="45">
        <v>10</v>
      </c>
      <c r="G14" s="46">
        <f t="shared" si="0"/>
        <v>100000</v>
      </c>
      <c r="H14" s="88"/>
    </row>
    <row r="15" spans="1:8" s="3" customFormat="1" ht="12.75">
      <c r="A15" s="88" t="s">
        <v>18</v>
      </c>
      <c r="B15" s="43">
        <v>36742</v>
      </c>
      <c r="C15" s="89">
        <v>36892</v>
      </c>
      <c r="D15" s="46">
        <v>80</v>
      </c>
      <c r="E15" s="106">
        <v>100</v>
      </c>
      <c r="F15" s="45">
        <v>10</v>
      </c>
      <c r="G15" s="46">
        <f t="shared" si="0"/>
        <v>100000</v>
      </c>
      <c r="H15" s="88"/>
    </row>
    <row r="16" spans="1:8" s="3" customFormat="1" ht="12.75">
      <c r="A16" s="88" t="s">
        <v>18</v>
      </c>
      <c r="B16" s="43">
        <v>36742</v>
      </c>
      <c r="C16" s="89">
        <v>36892</v>
      </c>
      <c r="D16" s="46">
        <v>80</v>
      </c>
      <c r="E16" s="106">
        <v>100</v>
      </c>
      <c r="F16" s="45">
        <v>10</v>
      </c>
      <c r="G16" s="46">
        <f t="shared" si="0"/>
        <v>100000</v>
      </c>
      <c r="H16" s="88"/>
    </row>
    <row r="17" spans="1:8" s="3" customFormat="1" ht="12.75">
      <c r="A17" s="88" t="s">
        <v>18</v>
      </c>
      <c r="B17" s="43">
        <v>36742</v>
      </c>
      <c r="C17" s="89">
        <v>36892</v>
      </c>
      <c r="D17" s="46">
        <v>80</v>
      </c>
      <c r="E17" s="106">
        <v>100</v>
      </c>
      <c r="F17" s="45">
        <v>10</v>
      </c>
      <c r="G17" s="46">
        <f t="shared" si="0"/>
        <v>100000</v>
      </c>
      <c r="H17" s="88"/>
    </row>
    <row r="18" spans="1:8" s="3" customFormat="1" ht="12.75">
      <c r="A18" s="88" t="s">
        <v>18</v>
      </c>
      <c r="B18" s="43">
        <v>36742</v>
      </c>
      <c r="C18" s="89">
        <v>36892</v>
      </c>
      <c r="D18" s="46">
        <v>80</v>
      </c>
      <c r="E18" s="106">
        <v>100</v>
      </c>
      <c r="F18" s="45">
        <v>10</v>
      </c>
      <c r="G18" s="46">
        <f t="shared" si="0"/>
        <v>100000</v>
      </c>
      <c r="H18" s="88"/>
    </row>
    <row r="19" spans="1:8" s="3" customFormat="1" ht="12.75" customHeight="1">
      <c r="A19" s="88" t="s">
        <v>18</v>
      </c>
      <c r="B19" s="43">
        <v>36759</v>
      </c>
      <c r="C19" s="89">
        <v>36820</v>
      </c>
      <c r="D19" s="46">
        <v>80</v>
      </c>
      <c r="E19" s="106">
        <v>100</v>
      </c>
      <c r="F19" s="45">
        <v>11</v>
      </c>
      <c r="G19" s="46">
        <f>E19*100*F19</f>
        <v>110000</v>
      </c>
      <c r="H19" s="46"/>
    </row>
    <row r="20" spans="1:8" s="3" customFormat="1" ht="12.75">
      <c r="A20" s="88" t="s">
        <v>21</v>
      </c>
      <c r="B20" s="43">
        <v>36776</v>
      </c>
      <c r="C20" s="89">
        <v>36800</v>
      </c>
      <c r="D20" s="46">
        <v>80</v>
      </c>
      <c r="E20" s="106">
        <v>100</v>
      </c>
      <c r="F20" s="45">
        <v>7.75</v>
      </c>
      <c r="G20" s="46"/>
      <c r="H20" s="46">
        <f aca="true" t="shared" si="1" ref="H20:H25">E20*100*F20</f>
        <v>77500</v>
      </c>
    </row>
    <row r="21" spans="1:8" s="3" customFormat="1" ht="12.75">
      <c r="A21" s="88" t="s">
        <v>21</v>
      </c>
      <c r="B21" s="43">
        <v>36777</v>
      </c>
      <c r="C21" s="89">
        <v>36800</v>
      </c>
      <c r="D21" s="46">
        <v>80</v>
      </c>
      <c r="E21" s="106">
        <v>100</v>
      </c>
      <c r="F21" s="45">
        <v>7</v>
      </c>
      <c r="G21" s="88"/>
      <c r="H21" s="46">
        <f>E21*100*F21</f>
        <v>70000</v>
      </c>
    </row>
    <row r="22" spans="1:8" s="3" customFormat="1" ht="12.75">
      <c r="A22" s="88" t="s">
        <v>21</v>
      </c>
      <c r="B22" s="43">
        <v>36790</v>
      </c>
      <c r="C22" s="89">
        <v>36892</v>
      </c>
      <c r="D22" s="46">
        <v>80</v>
      </c>
      <c r="E22" s="106">
        <v>300</v>
      </c>
      <c r="F22" s="45">
        <v>8.625</v>
      </c>
      <c r="G22" s="88"/>
      <c r="H22" s="46">
        <f t="shared" si="1"/>
        <v>258750</v>
      </c>
    </row>
    <row r="23" spans="1:8" s="3" customFormat="1" ht="12.75">
      <c r="A23" s="88" t="s">
        <v>21</v>
      </c>
      <c r="B23" s="43">
        <v>36803</v>
      </c>
      <c r="C23" s="89">
        <v>36892</v>
      </c>
      <c r="D23" s="46">
        <v>80</v>
      </c>
      <c r="E23" s="106">
        <v>200</v>
      </c>
      <c r="F23" s="45">
        <v>10.5</v>
      </c>
      <c r="G23" s="88"/>
      <c r="H23" s="46">
        <f t="shared" si="1"/>
        <v>210000</v>
      </c>
    </row>
    <row r="24" spans="1:8" s="3" customFormat="1" ht="12.75">
      <c r="A24" s="88" t="s">
        <v>21</v>
      </c>
      <c r="B24" s="43">
        <v>36833</v>
      </c>
      <c r="C24" s="89">
        <v>36892</v>
      </c>
      <c r="D24" s="46">
        <v>80</v>
      </c>
      <c r="E24" s="106">
        <v>300</v>
      </c>
      <c r="F24" s="45">
        <v>5.875</v>
      </c>
      <c r="G24" s="88"/>
      <c r="H24" s="46">
        <f t="shared" si="1"/>
        <v>176250</v>
      </c>
    </row>
    <row r="25" spans="1:8" s="3" customFormat="1" ht="12.75">
      <c r="A25" s="88" t="s">
        <v>21</v>
      </c>
      <c r="B25" s="43">
        <v>36859</v>
      </c>
      <c r="C25" s="89">
        <v>36892</v>
      </c>
      <c r="D25" s="46">
        <v>80</v>
      </c>
      <c r="E25" s="106">
        <v>200</v>
      </c>
      <c r="F25" s="45">
        <v>1.9375</v>
      </c>
      <c r="G25" s="88"/>
      <c r="H25" s="46">
        <f t="shared" si="1"/>
        <v>38750</v>
      </c>
    </row>
    <row r="26" spans="1:9" s="3" customFormat="1" ht="12.75" customHeight="1">
      <c r="A26" s="90" t="s">
        <v>18</v>
      </c>
      <c r="B26" s="91">
        <v>36980</v>
      </c>
      <c r="C26" s="92">
        <v>37184</v>
      </c>
      <c r="D26" s="53">
        <v>70</v>
      </c>
      <c r="E26" s="107">
        <v>272</v>
      </c>
      <c r="F26" s="59">
        <v>3.6</v>
      </c>
      <c r="G26" s="46">
        <f>E26*100*F26</f>
        <v>97920</v>
      </c>
      <c r="H26" s="104"/>
      <c r="I26" s="25"/>
    </row>
    <row r="27" spans="1:8" s="14" customFormat="1" ht="12.75">
      <c r="A27" s="27"/>
      <c r="B27" s="29"/>
      <c r="C27" s="38"/>
      <c r="D27" s="38"/>
      <c r="E27" s="38"/>
      <c r="F27" s="93"/>
      <c r="G27" s="100">
        <f>SUM(G2:G26)</f>
        <v>1667920</v>
      </c>
      <c r="H27" s="101">
        <f>SUM(H3:H26)</f>
        <v>1060000</v>
      </c>
    </row>
    <row r="28" spans="1:8" s="14" customFormat="1" ht="12.75">
      <c r="A28" s="27"/>
      <c r="B28" s="29"/>
      <c r="C28" s="38"/>
      <c r="D28" s="38"/>
      <c r="E28" s="38"/>
      <c r="F28" s="93"/>
      <c r="G28" s="102"/>
      <c r="H28" s="103"/>
    </row>
    <row r="29" spans="1:8" s="14" customFormat="1" ht="12.75">
      <c r="A29" s="27" t="s">
        <v>25</v>
      </c>
      <c r="B29" s="15"/>
      <c r="C29" s="38"/>
      <c r="D29" s="38"/>
      <c r="E29" s="38"/>
      <c r="F29" s="93"/>
      <c r="G29" s="102"/>
      <c r="H29" s="101">
        <f>G27-H27</f>
        <v>607920</v>
      </c>
    </row>
    <row r="30" spans="1:8" s="14" customFormat="1" ht="12.75">
      <c r="A30" s="94"/>
      <c r="B30" s="96"/>
      <c r="C30" s="95"/>
      <c r="D30" s="95"/>
      <c r="E30" s="95"/>
      <c r="F30" s="97"/>
      <c r="G30" s="95"/>
      <c r="H30" s="98"/>
    </row>
    <row r="31" spans="1:8" s="14" customFormat="1" ht="12.75">
      <c r="A31" s="38"/>
      <c r="B31" s="29"/>
      <c r="C31" s="38"/>
      <c r="D31" s="38"/>
      <c r="E31" s="38"/>
      <c r="F31" s="93"/>
      <c r="G31" s="38"/>
      <c r="H31" s="38"/>
    </row>
    <row r="32" spans="1:8" s="14" customFormat="1" ht="12.75">
      <c r="A32" s="38"/>
      <c r="B32" s="29"/>
      <c r="C32" s="38"/>
      <c r="D32" s="38"/>
      <c r="E32" s="38"/>
      <c r="F32" s="93"/>
      <c r="G32" s="38"/>
      <c r="H32" s="38"/>
    </row>
    <row r="33" spans="1:8" s="14" customFormat="1" ht="12.75">
      <c r="A33" s="38"/>
      <c r="B33" s="29"/>
      <c r="C33" s="38"/>
      <c r="D33" s="38"/>
      <c r="E33" s="38"/>
      <c r="F33" s="93"/>
      <c r="G33" s="38"/>
      <c r="H33" s="38"/>
    </row>
    <row r="34" spans="1:8" s="14" customFormat="1" ht="12.75">
      <c r="A34" s="38"/>
      <c r="B34" s="29"/>
      <c r="C34" s="38"/>
      <c r="D34" s="38"/>
      <c r="E34" s="38"/>
      <c r="F34" s="93"/>
      <c r="G34" s="38"/>
      <c r="H34" s="38"/>
    </row>
    <row r="35" spans="1:8" ht="12.75">
      <c r="A35" s="40"/>
      <c r="B35" s="35"/>
      <c r="C35" s="40"/>
      <c r="D35" s="40"/>
      <c r="E35" s="40"/>
      <c r="F35" s="39"/>
      <c r="G35" s="40"/>
      <c r="H35" s="40"/>
    </row>
  </sheetData>
  <printOptions horizontalCentered="1"/>
  <pageMargins left="0.25" right="0.25" top="2.5" bottom="0.46" header="2" footer="0.21"/>
  <pageSetup cellComments="asDisplayed" horizontalDpi="600" verticalDpi="600" orientation="portrait" scale="98" r:id="rId1"/>
  <headerFooter alignWithMargins="0">
    <oddHeader>&amp;CScott Yeager ENE Derivative Trades
January 20, 2000 - March 31, 2001</oddHeader>
    <oddFooter xml:space="preserve">&amp;L&amp;"Arial,Bold"U.S. Securities and Exchange Commission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50"/>
  <sheetViews>
    <sheetView workbookViewId="0" topLeftCell="A1">
      <selection activeCell="Q22" sqref="Q22"/>
    </sheetView>
  </sheetViews>
  <sheetFormatPr defaultColWidth="9.140625" defaultRowHeight="12.75"/>
  <cols>
    <col min="1" max="1" width="10.57421875" style="271" customWidth="1"/>
    <col min="2" max="2" width="10.00390625" style="306" customWidth="1"/>
    <col min="3" max="3" width="11.140625" style="298" customWidth="1"/>
    <col min="4" max="4" width="10.421875" style="322" customWidth="1"/>
    <col min="5" max="5" width="15.8515625" style="323" customWidth="1"/>
    <col min="6" max="6" width="11.57421875" style="307" hidden="1" customWidth="1"/>
    <col min="7" max="7" width="19.00390625" style="307" customWidth="1"/>
    <col min="8" max="16384" width="9.140625" style="271" customWidth="1"/>
  </cols>
  <sheetData>
    <row r="1" spans="1:7" s="257" customFormat="1" ht="12.75">
      <c r="A1" s="99" t="s">
        <v>1</v>
      </c>
      <c r="B1" s="72" t="s">
        <v>12</v>
      </c>
      <c r="C1" s="73" t="s">
        <v>6</v>
      </c>
      <c r="D1" s="254" t="s">
        <v>3</v>
      </c>
      <c r="E1" s="256" t="s">
        <v>23</v>
      </c>
      <c r="F1" s="255" t="s">
        <v>34</v>
      </c>
      <c r="G1" s="75" t="s">
        <v>28</v>
      </c>
    </row>
    <row r="2" spans="1:7" s="257" customFormat="1" ht="13.5" customHeight="1">
      <c r="A2" s="258"/>
      <c r="B2" s="113" t="s">
        <v>8</v>
      </c>
      <c r="C2" s="259" t="s">
        <v>32</v>
      </c>
      <c r="D2" s="260" t="s">
        <v>10</v>
      </c>
      <c r="E2" s="262" t="s">
        <v>14</v>
      </c>
      <c r="F2" s="261" t="s">
        <v>15</v>
      </c>
      <c r="G2" s="263" t="s">
        <v>27</v>
      </c>
    </row>
    <row r="3" spans="1:7" ht="21.75" customHeight="1">
      <c r="A3" s="264" t="s">
        <v>29</v>
      </c>
      <c r="B3" s="265">
        <v>36574</v>
      </c>
      <c r="C3" s="266">
        <v>93187</v>
      </c>
      <c r="D3" s="267" t="s">
        <v>30</v>
      </c>
      <c r="E3" s="269"/>
      <c r="F3" s="270"/>
      <c r="G3" s="270"/>
    </row>
    <row r="4" spans="1:7" ht="12.75">
      <c r="A4" s="272"/>
      <c r="B4" s="273"/>
      <c r="C4" s="274">
        <v>4907</v>
      </c>
      <c r="D4" s="275">
        <v>69.3852</v>
      </c>
      <c r="E4" s="276">
        <v>20.7813</v>
      </c>
      <c r="F4" s="268">
        <f aca="true" t="shared" si="0" ref="F4:F12">PRODUCT(C4,D4)</f>
        <v>340473.1764</v>
      </c>
      <c r="G4" s="277">
        <f aca="true" t="shared" si="1" ref="G4:G12">F4-PRODUCT(C4,E4)</f>
        <v>238499.33729999998</v>
      </c>
    </row>
    <row r="5" spans="1:7" ht="12.75">
      <c r="A5" s="272"/>
      <c r="B5" s="273"/>
      <c r="C5" s="274">
        <v>17460</v>
      </c>
      <c r="D5" s="275">
        <v>69.3852</v>
      </c>
      <c r="E5" s="276">
        <v>20.0625</v>
      </c>
      <c r="F5" s="268">
        <f t="shared" si="0"/>
        <v>1211465.592</v>
      </c>
      <c r="G5" s="277">
        <f t="shared" si="1"/>
        <v>861174.342</v>
      </c>
    </row>
    <row r="6" spans="1:7" ht="12.75">
      <c r="A6" s="272"/>
      <c r="B6" s="273"/>
      <c r="C6" s="274">
        <v>30000</v>
      </c>
      <c r="D6" s="275">
        <v>69.3852</v>
      </c>
      <c r="E6" s="276">
        <v>19.4375</v>
      </c>
      <c r="F6" s="268">
        <f t="shared" si="0"/>
        <v>2081556</v>
      </c>
      <c r="G6" s="277">
        <f t="shared" si="1"/>
        <v>1498431</v>
      </c>
    </row>
    <row r="7" spans="1:7" ht="12.75">
      <c r="A7" s="272"/>
      <c r="B7" s="273"/>
      <c r="C7" s="274">
        <v>20000</v>
      </c>
      <c r="D7" s="275">
        <v>69.3852</v>
      </c>
      <c r="E7" s="276">
        <v>20.7188</v>
      </c>
      <c r="F7" s="268">
        <f t="shared" si="0"/>
        <v>1387704</v>
      </c>
      <c r="G7" s="277">
        <f t="shared" si="1"/>
        <v>973328</v>
      </c>
    </row>
    <row r="8" spans="1:7" ht="12.75">
      <c r="A8" s="272"/>
      <c r="B8" s="273"/>
      <c r="C8" s="274">
        <v>5430</v>
      </c>
      <c r="D8" s="275">
        <v>69.3852</v>
      </c>
      <c r="E8" s="276">
        <v>19.9375</v>
      </c>
      <c r="F8" s="268">
        <f t="shared" si="0"/>
        <v>376761.636</v>
      </c>
      <c r="G8" s="277">
        <f t="shared" si="1"/>
        <v>268501.011</v>
      </c>
    </row>
    <row r="9" spans="1:7" ht="12.75">
      <c r="A9" s="272"/>
      <c r="B9" s="273"/>
      <c r="C9" s="274">
        <v>15390</v>
      </c>
      <c r="D9" s="275">
        <v>69.3852</v>
      </c>
      <c r="E9" s="276">
        <v>20.7813</v>
      </c>
      <c r="F9" s="268">
        <f t="shared" si="0"/>
        <v>1067838.228</v>
      </c>
      <c r="G9" s="277">
        <f t="shared" si="1"/>
        <v>748014.0209999998</v>
      </c>
    </row>
    <row r="10" spans="1:7" s="283" customFormat="1" ht="12.75">
      <c r="A10" s="264" t="s">
        <v>29</v>
      </c>
      <c r="B10" s="278">
        <v>36636</v>
      </c>
      <c r="C10" s="279">
        <v>130650</v>
      </c>
      <c r="D10" s="280">
        <v>70.6972</v>
      </c>
      <c r="E10" s="282">
        <v>25.4688</v>
      </c>
      <c r="F10" s="281">
        <f t="shared" si="0"/>
        <v>9236589.18</v>
      </c>
      <c r="G10" s="48">
        <f t="shared" si="1"/>
        <v>5909090.459999999</v>
      </c>
    </row>
    <row r="11" spans="1:7" s="283" customFormat="1" ht="12.75">
      <c r="A11" s="264" t="s">
        <v>29</v>
      </c>
      <c r="B11" s="278">
        <v>36657</v>
      </c>
      <c r="C11" s="279">
        <v>192000</v>
      </c>
      <c r="D11" s="280">
        <v>78.0496</v>
      </c>
      <c r="E11" s="282">
        <v>38.5</v>
      </c>
      <c r="F11" s="281">
        <f t="shared" si="0"/>
        <v>14985523.2</v>
      </c>
      <c r="G11" s="48">
        <f t="shared" si="1"/>
        <v>7593523.199999999</v>
      </c>
    </row>
    <row r="12" spans="1:7" ht="12.75">
      <c r="A12" s="264" t="s">
        <v>29</v>
      </c>
      <c r="B12" s="284">
        <v>36658</v>
      </c>
      <c r="C12" s="266">
        <v>58000</v>
      </c>
      <c r="D12" s="285">
        <v>77.2388</v>
      </c>
      <c r="E12" s="287">
        <v>38.5</v>
      </c>
      <c r="F12" s="286">
        <f t="shared" si="0"/>
        <v>4479850.399999999</v>
      </c>
      <c r="G12" s="55">
        <f t="shared" si="1"/>
        <v>2246850.3999999994</v>
      </c>
    </row>
    <row r="13" spans="1:7" ht="23.25" customHeight="1">
      <c r="A13" s="264" t="s">
        <v>29</v>
      </c>
      <c r="B13" s="265">
        <v>36756</v>
      </c>
      <c r="C13" s="279">
        <v>247381</v>
      </c>
      <c r="D13" s="267" t="s">
        <v>30</v>
      </c>
      <c r="E13" s="288"/>
      <c r="F13" s="289"/>
      <c r="G13" s="290"/>
    </row>
    <row r="14" spans="1:7" ht="12.75">
      <c r="A14" s="291"/>
      <c r="B14" s="292"/>
      <c r="C14" s="293">
        <v>97988</v>
      </c>
      <c r="D14" s="294">
        <v>82.6781</v>
      </c>
      <c r="E14" s="295">
        <v>25.4688</v>
      </c>
      <c r="F14" s="296">
        <f aca="true" t="shared" si="2" ref="F14:F25">PRODUCT(C14,D14)</f>
        <v>8101461.6628</v>
      </c>
      <c r="G14" s="297">
        <f aca="true" t="shared" si="3" ref="G14:G25">F14-PRODUCT(C14,E14)</f>
        <v>5605824.8884</v>
      </c>
    </row>
    <row r="15" spans="1:7" ht="12.75">
      <c r="A15" s="291"/>
      <c r="B15" s="292"/>
      <c r="C15" s="293">
        <v>30000</v>
      </c>
      <c r="D15" s="294">
        <v>82.6781</v>
      </c>
      <c r="E15" s="295">
        <v>20.7188</v>
      </c>
      <c r="F15" s="296">
        <f t="shared" si="2"/>
        <v>2480343</v>
      </c>
      <c r="G15" s="297">
        <f t="shared" si="3"/>
        <v>1858779</v>
      </c>
    </row>
    <row r="16" spans="1:7" ht="12.75" customHeight="1">
      <c r="A16" s="291"/>
      <c r="B16" s="292"/>
      <c r="C16" s="293">
        <v>1810</v>
      </c>
      <c r="D16" s="294">
        <v>82.6781</v>
      </c>
      <c r="E16" s="295">
        <v>19.9375</v>
      </c>
      <c r="F16" s="296">
        <f t="shared" si="2"/>
        <v>149647.361</v>
      </c>
      <c r="G16" s="297">
        <f t="shared" si="3"/>
        <v>113560.486</v>
      </c>
    </row>
    <row r="17" spans="1:7" ht="11.25" customHeight="1">
      <c r="A17" s="291"/>
      <c r="B17" s="292"/>
      <c r="C17" s="293">
        <v>10000</v>
      </c>
      <c r="D17" s="294">
        <v>82.6781</v>
      </c>
      <c r="E17" s="295">
        <v>19.4375</v>
      </c>
      <c r="F17" s="296">
        <f t="shared" si="2"/>
        <v>826781</v>
      </c>
      <c r="G17" s="297">
        <f t="shared" si="3"/>
        <v>632406</v>
      </c>
    </row>
    <row r="18" spans="1:7" ht="11.25" customHeight="1">
      <c r="A18" s="291"/>
      <c r="B18" s="292"/>
      <c r="C18" s="293">
        <v>100000</v>
      </c>
      <c r="D18" s="294">
        <v>82.6781</v>
      </c>
      <c r="E18" s="295">
        <v>38.5</v>
      </c>
      <c r="F18" s="296">
        <f t="shared" si="2"/>
        <v>8267810</v>
      </c>
      <c r="G18" s="297">
        <f t="shared" si="3"/>
        <v>4417810</v>
      </c>
    </row>
    <row r="19" spans="1:7" ht="11.25" customHeight="1">
      <c r="A19" s="291"/>
      <c r="B19" s="292"/>
      <c r="C19" s="293">
        <v>5130</v>
      </c>
      <c r="D19" s="294">
        <v>82.6781</v>
      </c>
      <c r="E19" s="295">
        <v>20.7813</v>
      </c>
      <c r="F19" s="296">
        <f t="shared" si="2"/>
        <v>424138.653</v>
      </c>
      <c r="G19" s="297">
        <f t="shared" si="3"/>
        <v>317530.584</v>
      </c>
    </row>
    <row r="20" spans="1:7" ht="12.75">
      <c r="A20" s="291"/>
      <c r="B20" s="292"/>
      <c r="C20" s="293">
        <v>2453</v>
      </c>
      <c r="D20" s="294">
        <v>82.6781</v>
      </c>
      <c r="E20" s="295">
        <v>20.7813</v>
      </c>
      <c r="F20" s="296">
        <f t="shared" si="2"/>
        <v>202809.3793</v>
      </c>
      <c r="G20" s="297">
        <f t="shared" si="3"/>
        <v>151832.8504</v>
      </c>
    </row>
    <row r="21" spans="1:7" ht="12.75">
      <c r="A21" s="264" t="s">
        <v>29</v>
      </c>
      <c r="B21" s="278">
        <v>36760</v>
      </c>
      <c r="C21" s="299">
        <v>95000</v>
      </c>
      <c r="D21" s="300">
        <v>87.57</v>
      </c>
      <c r="E21" s="301">
        <v>38.5</v>
      </c>
      <c r="F21" s="281">
        <f t="shared" si="2"/>
        <v>8319149.999999999</v>
      </c>
      <c r="G21" s="48">
        <f t="shared" si="3"/>
        <v>4661649.999999999</v>
      </c>
    </row>
    <row r="22" spans="1:7" ht="12.75">
      <c r="A22" s="264" t="s">
        <v>29</v>
      </c>
      <c r="B22" s="278">
        <v>36760</v>
      </c>
      <c r="C22" s="299">
        <v>5000</v>
      </c>
      <c r="D22" s="300">
        <v>87.5</v>
      </c>
      <c r="E22" s="301">
        <v>38.5</v>
      </c>
      <c r="F22" s="281">
        <f t="shared" si="2"/>
        <v>437500</v>
      </c>
      <c r="G22" s="48">
        <f t="shared" si="3"/>
        <v>245000</v>
      </c>
    </row>
    <row r="23" spans="1:7" ht="12.75">
      <c r="A23" s="264" t="s">
        <v>29</v>
      </c>
      <c r="B23" s="278">
        <v>36761</v>
      </c>
      <c r="C23" s="299">
        <v>100000</v>
      </c>
      <c r="D23" s="300">
        <v>89.19</v>
      </c>
      <c r="E23" s="301">
        <v>38.5</v>
      </c>
      <c r="F23" s="281">
        <f t="shared" si="2"/>
        <v>8919000</v>
      </c>
      <c r="G23" s="48">
        <f t="shared" si="3"/>
        <v>5069000</v>
      </c>
    </row>
    <row r="24" spans="1:7" ht="12.75">
      <c r="A24" s="264" t="s">
        <v>29</v>
      </c>
      <c r="B24" s="265">
        <v>36782</v>
      </c>
      <c r="C24" s="299">
        <v>50000</v>
      </c>
      <c r="D24" s="300">
        <v>86.1725</v>
      </c>
      <c r="E24" s="301">
        <v>38.5</v>
      </c>
      <c r="F24" s="281">
        <f t="shared" si="2"/>
        <v>4308625</v>
      </c>
      <c r="G24" s="48">
        <f t="shared" si="3"/>
        <v>2383625</v>
      </c>
    </row>
    <row r="25" spans="1:7" ht="12.75">
      <c r="A25" s="264" t="s">
        <v>29</v>
      </c>
      <c r="B25" s="265">
        <v>36783</v>
      </c>
      <c r="C25" s="279">
        <v>150000</v>
      </c>
      <c r="D25" s="280">
        <v>86.204</v>
      </c>
      <c r="E25" s="282">
        <v>38.5</v>
      </c>
      <c r="F25" s="281">
        <f t="shared" si="2"/>
        <v>12930599.999999998</v>
      </c>
      <c r="G25" s="48">
        <f t="shared" si="3"/>
        <v>7155599.999999998</v>
      </c>
    </row>
    <row r="26" spans="1:7" ht="12.75">
      <c r="A26" s="302"/>
      <c r="B26" s="35"/>
      <c r="C26" s="36"/>
      <c r="D26" s="303"/>
      <c r="E26" s="304"/>
      <c r="F26" s="35"/>
      <c r="G26" s="305"/>
    </row>
    <row r="27" spans="1:7" ht="12.75">
      <c r="A27" s="224" t="s">
        <v>22</v>
      </c>
      <c r="B27" s="35"/>
      <c r="C27" s="1"/>
      <c r="D27" s="308"/>
      <c r="E27" s="309"/>
      <c r="F27" s="11"/>
      <c r="G27" s="62">
        <f>SUM(C4:C12,C14:C25)</f>
        <v>1121218</v>
      </c>
    </row>
    <row r="28" spans="1:7" ht="12.75">
      <c r="A28" s="224" t="s">
        <v>24</v>
      </c>
      <c r="B28" s="35"/>
      <c r="C28" s="22"/>
      <c r="D28" s="308"/>
      <c r="E28" s="309"/>
      <c r="F28" s="11"/>
      <c r="G28" s="311">
        <f>SUM(G4:G25)</f>
        <v>52950030.58009999</v>
      </c>
    </row>
    <row r="29" spans="1:7" ht="12.75">
      <c r="A29" s="224"/>
      <c r="B29" s="35"/>
      <c r="C29" s="22"/>
      <c r="D29" s="308"/>
      <c r="E29" s="309"/>
      <c r="F29" s="11"/>
      <c r="G29" s="311"/>
    </row>
    <row r="30" spans="1:7" ht="12.75">
      <c r="A30" s="28" t="s">
        <v>25</v>
      </c>
      <c r="B30" s="35"/>
      <c r="C30" s="22"/>
      <c r="D30" s="308"/>
      <c r="E30" s="309"/>
      <c r="F30" s="11"/>
      <c r="G30" s="311">
        <f>'Hirko Derivative Trades'!H6</f>
        <v>48750</v>
      </c>
    </row>
    <row r="31" spans="1:7" ht="12.75">
      <c r="A31" s="27" t="s">
        <v>26</v>
      </c>
      <c r="B31" s="35"/>
      <c r="C31" s="22"/>
      <c r="D31" s="308"/>
      <c r="E31" s="309"/>
      <c r="F31" s="11"/>
      <c r="G31" s="63">
        <f>SUM(G30,G28)</f>
        <v>52998780.58009999</v>
      </c>
    </row>
    <row r="32" spans="1:7" ht="11.25">
      <c r="A32" s="312"/>
      <c r="B32" s="313"/>
      <c r="C32" s="314"/>
      <c r="D32" s="315"/>
      <c r="E32" s="316"/>
      <c r="F32" s="313"/>
      <c r="G32" s="317"/>
    </row>
    <row r="33" spans="1:6" ht="11.25">
      <c r="A33" s="318"/>
      <c r="B33" s="4"/>
      <c r="C33" s="319"/>
      <c r="D33" s="320"/>
      <c r="E33" s="321"/>
      <c r="F33" s="4"/>
    </row>
    <row r="34" spans="1:7" ht="11.25">
      <c r="A34" s="318"/>
      <c r="F34" s="324"/>
      <c r="G34" s="306"/>
    </row>
    <row r="35" spans="1:7" ht="11.25">
      <c r="A35" s="1"/>
      <c r="F35" s="323"/>
      <c r="G35" s="306"/>
    </row>
    <row r="36" spans="6:7" ht="11.25">
      <c r="F36" s="306"/>
      <c r="G36" s="306"/>
    </row>
    <row r="37" spans="6:7" ht="11.25">
      <c r="F37" s="306"/>
      <c r="G37" s="306"/>
    </row>
    <row r="38" spans="6:7" ht="11.25">
      <c r="F38" s="306"/>
      <c r="G38" s="306"/>
    </row>
    <row r="39" spans="6:7" ht="11.25">
      <c r="F39" s="306"/>
      <c r="G39" s="306"/>
    </row>
    <row r="40" spans="6:7" ht="11.25">
      <c r="F40" s="306"/>
      <c r="G40" s="306"/>
    </row>
    <row r="41" spans="6:7" ht="11.25">
      <c r="F41" s="306"/>
      <c r="G41" s="306"/>
    </row>
    <row r="42" spans="6:7" ht="11.25">
      <c r="F42" s="306"/>
      <c r="G42" s="306"/>
    </row>
    <row r="43" spans="6:7" ht="11.25">
      <c r="F43" s="306"/>
      <c r="G43" s="306"/>
    </row>
    <row r="44" spans="6:7" ht="11.25">
      <c r="F44" s="306"/>
      <c r="G44" s="306"/>
    </row>
    <row r="45" spans="6:7" ht="11.25">
      <c r="F45" s="306"/>
      <c r="G45" s="306"/>
    </row>
    <row r="46" spans="6:7" ht="11.25">
      <c r="F46" s="306"/>
      <c r="G46" s="306"/>
    </row>
    <row r="47" spans="6:7" ht="11.25">
      <c r="F47" s="306"/>
      <c r="G47" s="306"/>
    </row>
    <row r="48" spans="6:7" ht="11.25">
      <c r="F48" s="306"/>
      <c r="G48" s="306"/>
    </row>
    <row r="49" spans="6:7" ht="11.25">
      <c r="F49" s="306"/>
      <c r="G49" s="306"/>
    </row>
    <row r="50" spans="6:7" ht="11.25">
      <c r="F50" s="306"/>
      <c r="G50" s="306"/>
    </row>
    <row r="51" spans="6:7" ht="11.25">
      <c r="F51" s="306"/>
      <c r="G51" s="306"/>
    </row>
    <row r="52" spans="6:7" ht="11.25">
      <c r="F52" s="306"/>
      <c r="G52" s="306"/>
    </row>
    <row r="53" spans="6:7" ht="11.25">
      <c r="F53" s="306"/>
      <c r="G53" s="306"/>
    </row>
    <row r="54" spans="6:7" ht="11.25">
      <c r="F54" s="306"/>
      <c r="G54" s="306"/>
    </row>
    <row r="55" spans="6:7" ht="11.25">
      <c r="F55" s="306"/>
      <c r="G55" s="306"/>
    </row>
    <row r="56" spans="6:7" ht="11.25">
      <c r="F56" s="306"/>
      <c r="G56" s="306"/>
    </row>
    <row r="57" spans="6:7" ht="11.25">
      <c r="F57" s="306"/>
      <c r="G57" s="306"/>
    </row>
    <row r="58" spans="6:7" ht="11.25">
      <c r="F58" s="306"/>
      <c r="G58" s="306"/>
    </row>
    <row r="59" spans="6:7" ht="11.25">
      <c r="F59" s="306"/>
      <c r="G59" s="306"/>
    </row>
    <row r="60" spans="6:7" ht="11.25">
      <c r="F60" s="306"/>
      <c r="G60" s="306"/>
    </row>
    <row r="61" spans="6:7" ht="11.25">
      <c r="F61" s="306"/>
      <c r="G61" s="306"/>
    </row>
    <row r="62" spans="6:7" ht="11.25">
      <c r="F62" s="306"/>
      <c r="G62" s="306"/>
    </row>
    <row r="63" spans="6:7" ht="11.25">
      <c r="F63" s="306"/>
      <c r="G63" s="306"/>
    </row>
    <row r="64" spans="6:7" ht="11.25">
      <c r="F64" s="306"/>
      <c r="G64" s="306"/>
    </row>
    <row r="65" spans="6:7" ht="11.25">
      <c r="F65" s="306"/>
      <c r="G65" s="306"/>
    </row>
    <row r="66" spans="6:7" ht="11.25">
      <c r="F66" s="306"/>
      <c r="G66" s="306"/>
    </row>
    <row r="67" spans="6:7" ht="11.25">
      <c r="F67" s="306"/>
      <c r="G67" s="306"/>
    </row>
    <row r="68" spans="6:7" ht="11.25">
      <c r="F68" s="306"/>
      <c r="G68" s="306"/>
    </row>
    <row r="69" spans="6:7" ht="11.25">
      <c r="F69" s="306"/>
      <c r="G69" s="306"/>
    </row>
    <row r="70" spans="6:7" ht="11.25">
      <c r="F70" s="306"/>
      <c r="G70" s="306"/>
    </row>
    <row r="71" spans="6:7" ht="11.25">
      <c r="F71" s="306"/>
      <c r="G71" s="306"/>
    </row>
    <row r="72" spans="6:7" ht="11.25">
      <c r="F72" s="306"/>
      <c r="G72" s="306"/>
    </row>
    <row r="73" spans="6:7" ht="11.25">
      <c r="F73" s="306"/>
      <c r="G73" s="306"/>
    </row>
    <row r="74" spans="6:7" ht="11.25">
      <c r="F74" s="306"/>
      <c r="G74" s="306"/>
    </row>
    <row r="75" spans="6:7" ht="11.25">
      <c r="F75" s="306"/>
      <c r="G75" s="306"/>
    </row>
    <row r="76" spans="6:7" ht="11.25">
      <c r="F76" s="306"/>
      <c r="G76" s="306"/>
    </row>
    <row r="77" spans="6:7" ht="11.25">
      <c r="F77" s="306"/>
      <c r="G77" s="306"/>
    </row>
    <row r="78" spans="6:7" ht="11.25">
      <c r="F78" s="306"/>
      <c r="G78" s="306"/>
    </row>
    <row r="79" spans="6:7" ht="11.25">
      <c r="F79" s="306"/>
      <c r="G79" s="306"/>
    </row>
    <row r="80" spans="6:7" ht="11.25">
      <c r="F80" s="306"/>
      <c r="G80" s="306"/>
    </row>
    <row r="81" spans="6:7" ht="11.25">
      <c r="F81" s="306"/>
      <c r="G81" s="306"/>
    </row>
    <row r="82" spans="6:7" ht="11.25">
      <c r="F82" s="306"/>
      <c r="G82" s="306"/>
    </row>
    <row r="83" spans="6:7" ht="11.25">
      <c r="F83" s="306"/>
      <c r="G83" s="306"/>
    </row>
    <row r="84" spans="6:7" ht="11.25">
      <c r="F84" s="306"/>
      <c r="G84" s="306"/>
    </row>
    <row r="85" spans="6:7" ht="11.25">
      <c r="F85" s="306"/>
      <c r="G85" s="306"/>
    </row>
    <row r="86" spans="6:7" ht="11.25">
      <c r="F86" s="306"/>
      <c r="G86" s="306"/>
    </row>
    <row r="87" spans="6:7" ht="11.25">
      <c r="F87" s="306"/>
      <c r="G87" s="306"/>
    </row>
    <row r="88" spans="6:7" ht="11.25">
      <c r="F88" s="306"/>
      <c r="G88" s="306"/>
    </row>
    <row r="89" spans="6:7" ht="11.25">
      <c r="F89" s="306"/>
      <c r="G89" s="306"/>
    </row>
    <row r="90" spans="6:7" ht="11.25">
      <c r="F90" s="306"/>
      <c r="G90" s="306"/>
    </row>
    <row r="91" spans="6:7" ht="11.25">
      <c r="F91" s="306"/>
      <c r="G91" s="306"/>
    </row>
    <row r="92" spans="6:7" ht="11.25">
      <c r="F92" s="306"/>
      <c r="G92" s="306"/>
    </row>
    <row r="93" spans="6:7" ht="11.25">
      <c r="F93" s="306"/>
      <c r="G93" s="306"/>
    </row>
    <row r="94" spans="6:7" ht="11.25">
      <c r="F94" s="306"/>
      <c r="G94" s="306"/>
    </row>
    <row r="95" spans="6:7" ht="11.25">
      <c r="F95" s="306"/>
      <c r="G95" s="306"/>
    </row>
    <row r="96" spans="6:7" ht="11.25">
      <c r="F96" s="306"/>
      <c r="G96" s="306"/>
    </row>
    <row r="97" spans="6:7" ht="11.25">
      <c r="F97" s="306"/>
      <c r="G97" s="306"/>
    </row>
    <row r="98" spans="6:7" ht="11.25">
      <c r="F98" s="306"/>
      <c r="G98" s="306"/>
    </row>
    <row r="99" spans="6:7" ht="11.25">
      <c r="F99" s="306"/>
      <c r="G99" s="306"/>
    </row>
    <row r="100" spans="6:7" ht="11.25">
      <c r="F100" s="306"/>
      <c r="G100" s="306"/>
    </row>
    <row r="101" spans="6:7" ht="11.25">
      <c r="F101" s="306"/>
      <c r="G101" s="306"/>
    </row>
    <row r="102" spans="6:7" ht="11.25">
      <c r="F102" s="306"/>
      <c r="G102" s="306"/>
    </row>
    <row r="103" spans="6:7" ht="11.25">
      <c r="F103" s="306"/>
      <c r="G103" s="306"/>
    </row>
    <row r="104" spans="6:7" ht="11.25">
      <c r="F104" s="306"/>
      <c r="G104" s="306"/>
    </row>
    <row r="105" spans="6:7" ht="11.25">
      <c r="F105" s="306"/>
      <c r="G105" s="306"/>
    </row>
    <row r="106" spans="6:7" ht="11.25">
      <c r="F106" s="306"/>
      <c r="G106" s="306"/>
    </row>
    <row r="107" spans="6:7" ht="11.25">
      <c r="F107" s="306"/>
      <c r="G107" s="306"/>
    </row>
    <row r="108" spans="6:7" ht="11.25">
      <c r="F108" s="306"/>
      <c r="G108" s="306"/>
    </row>
    <row r="109" spans="6:7" ht="11.25">
      <c r="F109" s="306"/>
      <c r="G109" s="306"/>
    </row>
    <row r="110" spans="6:7" ht="11.25">
      <c r="F110" s="306"/>
      <c r="G110" s="306"/>
    </row>
    <row r="111" spans="6:7" ht="11.25">
      <c r="F111" s="306"/>
      <c r="G111" s="306"/>
    </row>
    <row r="112" spans="6:7" ht="11.25">
      <c r="F112" s="306"/>
      <c r="G112" s="306"/>
    </row>
    <row r="113" spans="6:7" ht="11.25">
      <c r="F113" s="306"/>
      <c r="G113" s="306"/>
    </row>
    <row r="114" spans="6:7" ht="11.25">
      <c r="F114" s="306"/>
      <c r="G114" s="306"/>
    </row>
    <row r="115" spans="6:7" ht="11.25">
      <c r="F115" s="306"/>
      <c r="G115" s="306"/>
    </row>
    <row r="116" spans="6:7" ht="11.25">
      <c r="F116" s="306"/>
      <c r="G116" s="306"/>
    </row>
    <row r="117" spans="6:7" ht="11.25">
      <c r="F117" s="306"/>
      <c r="G117" s="306"/>
    </row>
    <row r="118" spans="6:7" ht="11.25">
      <c r="F118" s="306"/>
      <c r="G118" s="306"/>
    </row>
    <row r="119" spans="6:7" ht="11.25">
      <c r="F119" s="306"/>
      <c r="G119" s="306"/>
    </row>
    <row r="120" spans="6:7" ht="11.25">
      <c r="F120" s="306"/>
      <c r="G120" s="306"/>
    </row>
    <row r="121" spans="6:7" ht="11.25">
      <c r="F121" s="306"/>
      <c r="G121" s="306"/>
    </row>
    <row r="122" spans="6:7" ht="11.25">
      <c r="F122" s="306"/>
      <c r="G122" s="306"/>
    </row>
    <row r="123" spans="6:7" ht="11.25">
      <c r="F123" s="306"/>
      <c r="G123" s="306"/>
    </row>
    <row r="124" spans="6:7" ht="11.25">
      <c r="F124" s="306"/>
      <c r="G124" s="306"/>
    </row>
    <row r="125" spans="6:7" ht="11.25">
      <c r="F125" s="306"/>
      <c r="G125" s="306"/>
    </row>
    <row r="126" spans="6:7" ht="11.25">
      <c r="F126" s="306"/>
      <c r="G126" s="306"/>
    </row>
    <row r="127" spans="6:7" ht="11.25">
      <c r="F127" s="306"/>
      <c r="G127" s="306"/>
    </row>
    <row r="128" spans="6:7" ht="11.25">
      <c r="F128" s="306"/>
      <c r="G128" s="306"/>
    </row>
    <row r="129" spans="6:7" ht="11.25">
      <c r="F129" s="306"/>
      <c r="G129" s="306"/>
    </row>
    <row r="130" spans="6:7" ht="11.25">
      <c r="F130" s="306"/>
      <c r="G130" s="306"/>
    </row>
    <row r="131" spans="6:7" ht="11.25">
      <c r="F131" s="306"/>
      <c r="G131" s="306"/>
    </row>
    <row r="132" spans="6:7" ht="11.25">
      <c r="F132" s="306"/>
      <c r="G132" s="306"/>
    </row>
    <row r="133" spans="6:7" ht="11.25">
      <c r="F133" s="306"/>
      <c r="G133" s="306"/>
    </row>
    <row r="134" spans="6:7" ht="11.25">
      <c r="F134" s="306"/>
      <c r="G134" s="306"/>
    </row>
    <row r="135" spans="6:7" ht="11.25">
      <c r="F135" s="306"/>
      <c r="G135" s="306"/>
    </row>
    <row r="136" spans="6:7" ht="11.25">
      <c r="F136" s="306"/>
      <c r="G136" s="306"/>
    </row>
    <row r="137" spans="6:7" ht="11.25">
      <c r="F137" s="306"/>
      <c r="G137" s="306"/>
    </row>
    <row r="138" spans="6:7" ht="11.25">
      <c r="F138" s="306"/>
      <c r="G138" s="306"/>
    </row>
    <row r="139" spans="6:7" ht="11.25">
      <c r="F139" s="306"/>
      <c r="G139" s="306"/>
    </row>
    <row r="140" spans="6:7" ht="11.25">
      <c r="F140" s="306"/>
      <c r="G140" s="306"/>
    </row>
    <row r="141" spans="6:7" ht="11.25">
      <c r="F141" s="306"/>
      <c r="G141" s="306"/>
    </row>
    <row r="142" spans="6:7" ht="11.25">
      <c r="F142" s="306"/>
      <c r="G142" s="306"/>
    </row>
    <row r="143" spans="6:7" ht="11.25">
      <c r="F143" s="306"/>
      <c r="G143" s="306"/>
    </row>
    <row r="144" spans="6:7" ht="11.25">
      <c r="F144" s="306"/>
      <c r="G144" s="306"/>
    </row>
    <row r="145" spans="6:7" ht="11.25">
      <c r="F145" s="306"/>
      <c r="G145" s="306"/>
    </row>
    <row r="146" spans="6:7" ht="11.25">
      <c r="F146" s="306"/>
      <c r="G146" s="306"/>
    </row>
    <row r="147" spans="6:7" ht="11.25">
      <c r="F147" s="306"/>
      <c r="G147" s="306"/>
    </row>
    <row r="148" spans="6:7" ht="11.25">
      <c r="F148" s="306"/>
      <c r="G148" s="306"/>
    </row>
    <row r="149" spans="6:7" ht="11.25">
      <c r="F149" s="306"/>
      <c r="G149" s="306"/>
    </row>
    <row r="150" spans="6:7" ht="11.25">
      <c r="F150" s="306"/>
      <c r="G150" s="306"/>
    </row>
    <row r="151" spans="6:7" ht="11.25">
      <c r="F151" s="306"/>
      <c r="G151" s="306"/>
    </row>
    <row r="152" spans="6:7" ht="11.25">
      <c r="F152" s="306"/>
      <c r="G152" s="306"/>
    </row>
    <row r="153" spans="6:7" ht="11.25">
      <c r="F153" s="306"/>
      <c r="G153" s="306"/>
    </row>
    <row r="154" spans="6:7" ht="11.25">
      <c r="F154" s="306"/>
      <c r="G154" s="306"/>
    </row>
    <row r="155" spans="6:7" ht="11.25">
      <c r="F155" s="306"/>
      <c r="G155" s="306"/>
    </row>
    <row r="156" spans="6:7" ht="11.25">
      <c r="F156" s="306"/>
      <c r="G156" s="306"/>
    </row>
    <row r="157" spans="6:7" ht="11.25">
      <c r="F157" s="306"/>
      <c r="G157" s="306"/>
    </row>
    <row r="158" spans="6:7" ht="11.25">
      <c r="F158" s="306"/>
      <c r="G158" s="306"/>
    </row>
    <row r="159" spans="6:7" ht="11.25">
      <c r="F159" s="306"/>
      <c r="G159" s="306"/>
    </row>
    <row r="160" spans="6:7" ht="11.25">
      <c r="F160" s="306"/>
      <c r="G160" s="306"/>
    </row>
    <row r="161" spans="6:7" ht="11.25">
      <c r="F161" s="306"/>
      <c r="G161" s="306"/>
    </row>
    <row r="162" spans="6:7" ht="11.25">
      <c r="F162" s="306"/>
      <c r="G162" s="306"/>
    </row>
    <row r="163" spans="6:7" ht="11.25">
      <c r="F163" s="306"/>
      <c r="G163" s="306"/>
    </row>
    <row r="164" spans="6:7" ht="11.25">
      <c r="F164" s="306"/>
      <c r="G164" s="306"/>
    </row>
    <row r="165" spans="6:7" ht="11.25">
      <c r="F165" s="306"/>
      <c r="G165" s="306"/>
    </row>
    <row r="166" spans="6:7" ht="11.25">
      <c r="F166" s="306"/>
      <c r="G166" s="306"/>
    </row>
    <row r="167" spans="6:7" ht="11.25">
      <c r="F167" s="306"/>
      <c r="G167" s="306"/>
    </row>
    <row r="168" spans="6:7" ht="11.25">
      <c r="F168" s="306"/>
      <c r="G168" s="306"/>
    </row>
    <row r="169" spans="6:7" ht="11.25">
      <c r="F169" s="306"/>
      <c r="G169" s="306"/>
    </row>
    <row r="170" spans="6:7" ht="11.25">
      <c r="F170" s="306"/>
      <c r="G170" s="306"/>
    </row>
    <row r="171" spans="6:7" ht="11.25">
      <c r="F171" s="306"/>
      <c r="G171" s="306"/>
    </row>
    <row r="172" spans="6:7" ht="11.25">
      <c r="F172" s="306"/>
      <c r="G172" s="306"/>
    </row>
    <row r="173" spans="6:7" ht="11.25">
      <c r="F173" s="306"/>
      <c r="G173" s="306"/>
    </row>
    <row r="174" spans="6:7" ht="11.25">
      <c r="F174" s="306"/>
      <c r="G174" s="306"/>
    </row>
    <row r="175" spans="6:7" ht="11.25">
      <c r="F175" s="306"/>
      <c r="G175" s="306"/>
    </row>
    <row r="176" spans="6:7" ht="11.25">
      <c r="F176" s="306"/>
      <c r="G176" s="306"/>
    </row>
    <row r="177" spans="6:7" ht="11.25">
      <c r="F177" s="306"/>
      <c r="G177" s="306"/>
    </row>
    <row r="178" spans="6:7" ht="11.25">
      <c r="F178" s="306"/>
      <c r="G178" s="306"/>
    </row>
    <row r="179" spans="6:7" ht="11.25">
      <c r="F179" s="306"/>
      <c r="G179" s="306"/>
    </row>
    <row r="180" spans="6:7" ht="11.25">
      <c r="F180" s="306"/>
      <c r="G180" s="306"/>
    </row>
    <row r="181" spans="6:7" ht="11.25">
      <c r="F181" s="306"/>
      <c r="G181" s="306"/>
    </row>
    <row r="182" spans="6:7" ht="11.25">
      <c r="F182" s="306"/>
      <c r="G182" s="306"/>
    </row>
    <row r="183" spans="6:7" ht="11.25">
      <c r="F183" s="306"/>
      <c r="G183" s="306"/>
    </row>
    <row r="184" spans="6:7" ht="11.25">
      <c r="F184" s="306"/>
      <c r="G184" s="306"/>
    </row>
    <row r="185" spans="6:7" ht="11.25">
      <c r="F185" s="306"/>
      <c r="G185" s="306"/>
    </row>
    <row r="186" spans="6:7" ht="11.25">
      <c r="F186" s="306"/>
      <c r="G186" s="306"/>
    </row>
    <row r="187" spans="6:7" ht="11.25">
      <c r="F187" s="306"/>
      <c r="G187" s="306"/>
    </row>
    <row r="188" spans="6:7" ht="11.25">
      <c r="F188" s="306"/>
      <c r="G188" s="306"/>
    </row>
    <row r="189" spans="6:7" ht="11.25">
      <c r="F189" s="306"/>
      <c r="G189" s="306"/>
    </row>
    <row r="190" spans="6:7" ht="11.25">
      <c r="F190" s="306"/>
      <c r="G190" s="306"/>
    </row>
    <row r="191" spans="6:7" ht="11.25">
      <c r="F191" s="306"/>
      <c r="G191" s="306"/>
    </row>
    <row r="192" spans="6:7" ht="11.25">
      <c r="F192" s="306"/>
      <c r="G192" s="306"/>
    </row>
    <row r="193" spans="6:7" ht="11.25">
      <c r="F193" s="306"/>
      <c r="G193" s="306"/>
    </row>
    <row r="194" spans="6:7" ht="11.25">
      <c r="F194" s="306"/>
      <c r="G194" s="306"/>
    </row>
    <row r="195" spans="6:7" ht="11.25">
      <c r="F195" s="306"/>
      <c r="G195" s="306"/>
    </row>
    <row r="196" spans="6:7" ht="11.25">
      <c r="F196" s="306"/>
      <c r="G196" s="306"/>
    </row>
    <row r="197" spans="6:7" ht="11.25">
      <c r="F197" s="306"/>
      <c r="G197" s="306"/>
    </row>
    <row r="198" spans="6:7" ht="11.25">
      <c r="F198" s="306"/>
      <c r="G198" s="306"/>
    </row>
    <row r="199" spans="6:7" ht="11.25">
      <c r="F199" s="306"/>
      <c r="G199" s="306"/>
    </row>
    <row r="200" spans="6:7" ht="11.25">
      <c r="F200" s="306"/>
      <c r="G200" s="306"/>
    </row>
    <row r="201" spans="6:7" ht="11.25">
      <c r="F201" s="306"/>
      <c r="G201" s="306"/>
    </row>
    <row r="202" spans="6:7" ht="11.25">
      <c r="F202" s="306"/>
      <c r="G202" s="306"/>
    </row>
    <row r="203" spans="6:7" ht="11.25">
      <c r="F203" s="306"/>
      <c r="G203" s="306"/>
    </row>
    <row r="204" spans="6:7" ht="11.25">
      <c r="F204" s="306"/>
      <c r="G204" s="306"/>
    </row>
    <row r="205" spans="6:7" ht="11.25">
      <c r="F205" s="306"/>
      <c r="G205" s="306"/>
    </row>
    <row r="206" spans="6:7" ht="11.25">
      <c r="F206" s="306"/>
      <c r="G206" s="306"/>
    </row>
    <row r="207" spans="6:7" ht="11.25">
      <c r="F207" s="306"/>
      <c r="G207" s="306"/>
    </row>
    <row r="208" spans="6:7" ht="11.25">
      <c r="F208" s="306"/>
      <c r="G208" s="306"/>
    </row>
    <row r="209" spans="6:7" ht="11.25">
      <c r="F209" s="306"/>
      <c r="G209" s="306"/>
    </row>
    <row r="210" spans="6:7" ht="11.25">
      <c r="F210" s="306"/>
      <c r="G210" s="306"/>
    </row>
    <row r="211" spans="6:7" ht="11.25">
      <c r="F211" s="306"/>
      <c r="G211" s="306"/>
    </row>
    <row r="212" spans="6:7" ht="11.25">
      <c r="F212" s="306"/>
      <c r="G212" s="306"/>
    </row>
    <row r="213" spans="6:7" ht="11.25">
      <c r="F213" s="306"/>
      <c r="G213" s="306"/>
    </row>
    <row r="214" spans="6:7" ht="11.25">
      <c r="F214" s="306"/>
      <c r="G214" s="306"/>
    </row>
    <row r="215" spans="6:7" ht="11.25">
      <c r="F215" s="306"/>
      <c r="G215" s="306"/>
    </row>
    <row r="216" spans="6:7" ht="11.25">
      <c r="F216" s="306"/>
      <c r="G216" s="306"/>
    </row>
    <row r="217" spans="6:7" ht="11.25">
      <c r="F217" s="306"/>
      <c r="G217" s="306"/>
    </row>
    <row r="218" spans="6:7" ht="11.25">
      <c r="F218" s="306"/>
      <c r="G218" s="306"/>
    </row>
    <row r="219" spans="6:7" ht="11.25">
      <c r="F219" s="306"/>
      <c r="G219" s="306"/>
    </row>
    <row r="220" spans="6:7" ht="11.25">
      <c r="F220" s="306"/>
      <c r="G220" s="306"/>
    </row>
    <row r="221" spans="6:7" ht="11.25">
      <c r="F221" s="306"/>
      <c r="G221" s="306"/>
    </row>
    <row r="222" spans="6:7" ht="11.25">
      <c r="F222" s="306"/>
      <c r="G222" s="306"/>
    </row>
    <row r="223" spans="6:7" ht="11.25">
      <c r="F223" s="306"/>
      <c r="G223" s="306"/>
    </row>
    <row r="224" spans="6:7" ht="11.25">
      <c r="F224" s="306"/>
      <c r="G224" s="306"/>
    </row>
    <row r="225" spans="6:7" ht="11.25">
      <c r="F225" s="306"/>
      <c r="G225" s="306"/>
    </row>
    <row r="226" spans="6:7" ht="11.25">
      <c r="F226" s="306"/>
      <c r="G226" s="306"/>
    </row>
    <row r="227" spans="6:7" ht="11.25">
      <c r="F227" s="306"/>
      <c r="G227" s="306"/>
    </row>
    <row r="228" spans="6:7" ht="11.25">
      <c r="F228" s="306"/>
      <c r="G228" s="306"/>
    </row>
    <row r="229" spans="6:7" ht="11.25">
      <c r="F229" s="306"/>
      <c r="G229" s="306"/>
    </row>
    <row r="230" spans="6:7" ht="11.25">
      <c r="F230" s="306"/>
      <c r="G230" s="306"/>
    </row>
    <row r="231" spans="6:7" ht="11.25">
      <c r="F231" s="306"/>
      <c r="G231" s="306"/>
    </row>
    <row r="232" spans="6:7" ht="11.25">
      <c r="F232" s="306"/>
      <c r="G232" s="306"/>
    </row>
    <row r="233" spans="6:7" ht="11.25">
      <c r="F233" s="306"/>
      <c r="G233" s="306"/>
    </row>
    <row r="234" spans="6:7" ht="11.25">
      <c r="F234" s="306"/>
      <c r="G234" s="306"/>
    </row>
    <row r="235" spans="6:7" ht="11.25">
      <c r="F235" s="306"/>
      <c r="G235" s="306"/>
    </row>
    <row r="236" spans="6:7" ht="11.25">
      <c r="F236" s="306"/>
      <c r="G236" s="306"/>
    </row>
    <row r="237" spans="6:7" ht="11.25">
      <c r="F237" s="306"/>
      <c r="G237" s="306"/>
    </row>
    <row r="238" spans="6:7" ht="11.25">
      <c r="F238" s="306"/>
      <c r="G238" s="306"/>
    </row>
    <row r="239" spans="6:7" ht="11.25">
      <c r="F239" s="306"/>
      <c r="G239" s="306"/>
    </row>
    <row r="240" spans="6:7" ht="11.25">
      <c r="F240" s="306"/>
      <c r="G240" s="306"/>
    </row>
    <row r="241" spans="6:7" ht="11.25">
      <c r="F241" s="306"/>
      <c r="G241" s="306"/>
    </row>
    <row r="242" spans="6:7" ht="11.25">
      <c r="F242" s="306"/>
      <c r="G242" s="306"/>
    </row>
    <row r="243" spans="6:7" ht="11.25">
      <c r="F243" s="306"/>
      <c r="G243" s="306"/>
    </row>
    <row r="244" spans="6:7" ht="11.25">
      <c r="F244" s="306"/>
      <c r="G244" s="306"/>
    </row>
    <row r="245" spans="6:7" ht="11.25">
      <c r="F245" s="306"/>
      <c r="G245" s="306"/>
    </row>
    <row r="246" spans="6:7" ht="11.25">
      <c r="F246" s="306"/>
      <c r="G246" s="306"/>
    </row>
    <row r="247" spans="6:7" ht="11.25">
      <c r="F247" s="306"/>
      <c r="G247" s="306"/>
    </row>
    <row r="248" spans="6:7" ht="11.25">
      <c r="F248" s="306"/>
      <c r="G248" s="306"/>
    </row>
    <row r="249" spans="6:7" ht="11.25">
      <c r="F249" s="306"/>
      <c r="G249" s="306"/>
    </row>
    <row r="250" spans="6:7" ht="11.25">
      <c r="F250" s="306"/>
      <c r="G250" s="306"/>
    </row>
    <row r="251" spans="6:7" ht="11.25">
      <c r="F251" s="306"/>
      <c r="G251" s="306"/>
    </row>
    <row r="252" spans="6:7" ht="11.25">
      <c r="F252" s="306"/>
      <c r="G252" s="306"/>
    </row>
    <row r="253" spans="6:7" ht="11.25">
      <c r="F253" s="306"/>
      <c r="G253" s="306"/>
    </row>
    <row r="254" spans="6:7" ht="11.25">
      <c r="F254" s="306"/>
      <c r="G254" s="306"/>
    </row>
    <row r="255" spans="6:7" ht="11.25">
      <c r="F255" s="306"/>
      <c r="G255" s="306"/>
    </row>
    <row r="256" spans="6:7" ht="11.25">
      <c r="F256" s="306"/>
      <c r="G256" s="306"/>
    </row>
    <row r="257" spans="6:7" ht="11.25">
      <c r="F257" s="306"/>
      <c r="G257" s="306"/>
    </row>
    <row r="258" spans="6:7" ht="11.25">
      <c r="F258" s="306"/>
      <c r="G258" s="306"/>
    </row>
    <row r="259" spans="6:7" ht="11.25">
      <c r="F259" s="306"/>
      <c r="G259" s="306"/>
    </row>
    <row r="260" spans="6:7" ht="11.25">
      <c r="F260" s="306"/>
      <c r="G260" s="306"/>
    </row>
    <row r="261" spans="6:7" ht="11.25">
      <c r="F261" s="306"/>
      <c r="G261" s="306"/>
    </row>
    <row r="262" spans="6:7" ht="11.25">
      <c r="F262" s="306"/>
      <c r="G262" s="306"/>
    </row>
    <row r="263" spans="6:7" ht="11.25">
      <c r="F263" s="306"/>
      <c r="G263" s="306"/>
    </row>
    <row r="264" spans="6:7" ht="11.25">
      <c r="F264" s="306"/>
      <c r="G264" s="306"/>
    </row>
    <row r="265" spans="6:7" ht="11.25">
      <c r="F265" s="306"/>
      <c r="G265" s="306"/>
    </row>
    <row r="266" spans="6:7" ht="11.25">
      <c r="F266" s="306"/>
      <c r="G266" s="306"/>
    </row>
    <row r="267" spans="6:7" ht="11.25">
      <c r="F267" s="306"/>
      <c r="G267" s="306"/>
    </row>
    <row r="268" spans="6:7" ht="11.25">
      <c r="F268" s="306"/>
      <c r="G268" s="306"/>
    </row>
    <row r="269" spans="6:7" ht="11.25">
      <c r="F269" s="306"/>
      <c r="G269" s="306"/>
    </row>
    <row r="270" spans="6:7" ht="11.25">
      <c r="F270" s="306"/>
      <c r="G270" s="306"/>
    </row>
    <row r="271" spans="6:7" ht="11.25">
      <c r="F271" s="306"/>
      <c r="G271" s="306"/>
    </row>
    <row r="272" spans="6:7" ht="11.25">
      <c r="F272" s="306"/>
      <c r="G272" s="306"/>
    </row>
    <row r="273" spans="6:7" ht="11.25">
      <c r="F273" s="306"/>
      <c r="G273" s="306"/>
    </row>
    <row r="274" spans="6:7" ht="11.25">
      <c r="F274" s="306"/>
      <c r="G274" s="306"/>
    </row>
    <row r="275" spans="6:7" ht="11.25">
      <c r="F275" s="306"/>
      <c r="G275" s="306"/>
    </row>
    <row r="276" spans="6:7" ht="11.25">
      <c r="F276" s="306"/>
      <c r="G276" s="306"/>
    </row>
    <row r="277" spans="6:7" ht="11.25">
      <c r="F277" s="306"/>
      <c r="G277" s="306"/>
    </row>
    <row r="278" spans="6:7" ht="11.25">
      <c r="F278" s="306"/>
      <c r="G278" s="306"/>
    </row>
    <row r="279" spans="6:7" ht="11.25">
      <c r="F279" s="306"/>
      <c r="G279" s="306"/>
    </row>
    <row r="280" spans="6:7" ht="11.25">
      <c r="F280" s="306"/>
      <c r="G280" s="306"/>
    </row>
    <row r="281" spans="6:7" ht="11.25">
      <c r="F281" s="306"/>
      <c r="G281" s="306"/>
    </row>
    <row r="282" spans="6:7" ht="11.25">
      <c r="F282" s="306"/>
      <c r="G282" s="306"/>
    </row>
    <row r="283" spans="6:7" ht="11.25">
      <c r="F283" s="306"/>
      <c r="G283" s="306"/>
    </row>
    <row r="284" spans="6:7" ht="11.25">
      <c r="F284" s="306"/>
      <c r="G284" s="306"/>
    </row>
    <row r="285" spans="6:7" ht="11.25">
      <c r="F285" s="306"/>
      <c r="G285" s="306"/>
    </row>
    <row r="286" spans="6:7" ht="11.25">
      <c r="F286" s="306"/>
      <c r="G286" s="306"/>
    </row>
    <row r="287" spans="6:7" ht="11.25">
      <c r="F287" s="306"/>
      <c r="G287" s="306"/>
    </row>
    <row r="288" spans="6:7" ht="11.25">
      <c r="F288" s="306"/>
      <c r="G288" s="306"/>
    </row>
    <row r="289" spans="6:7" ht="11.25">
      <c r="F289" s="306"/>
      <c r="G289" s="306"/>
    </row>
    <row r="290" spans="6:7" ht="11.25">
      <c r="F290" s="306"/>
      <c r="G290" s="306"/>
    </row>
    <row r="291" spans="6:7" ht="11.25">
      <c r="F291" s="306"/>
      <c r="G291" s="306"/>
    </row>
    <row r="292" spans="6:7" ht="11.25">
      <c r="F292" s="306"/>
      <c r="G292" s="306"/>
    </row>
    <row r="293" spans="6:7" ht="11.25">
      <c r="F293" s="306"/>
      <c r="G293" s="306"/>
    </row>
    <row r="294" spans="6:7" ht="11.25">
      <c r="F294" s="306"/>
      <c r="G294" s="306"/>
    </row>
    <row r="295" spans="6:7" ht="11.25">
      <c r="F295" s="306"/>
      <c r="G295" s="306"/>
    </row>
    <row r="296" spans="6:7" ht="11.25">
      <c r="F296" s="306"/>
      <c r="G296" s="306"/>
    </row>
    <row r="297" spans="6:7" ht="11.25">
      <c r="F297" s="306"/>
      <c r="G297" s="306"/>
    </row>
    <row r="298" spans="6:7" ht="11.25">
      <c r="F298" s="306"/>
      <c r="G298" s="306"/>
    </row>
    <row r="299" spans="6:7" ht="11.25">
      <c r="F299" s="306"/>
      <c r="G299" s="306"/>
    </row>
    <row r="300" spans="6:7" ht="11.25">
      <c r="F300" s="306"/>
      <c r="G300" s="306"/>
    </row>
    <row r="301" spans="6:7" ht="11.25">
      <c r="F301" s="306"/>
      <c r="G301" s="306"/>
    </row>
    <row r="302" spans="6:7" ht="11.25">
      <c r="F302" s="306"/>
      <c r="G302" s="306"/>
    </row>
    <row r="303" spans="6:7" ht="11.25">
      <c r="F303" s="306"/>
      <c r="G303" s="306"/>
    </row>
    <row r="304" spans="6:7" ht="11.25">
      <c r="F304" s="306"/>
      <c r="G304" s="306"/>
    </row>
    <row r="305" spans="6:7" ht="11.25">
      <c r="F305" s="306"/>
      <c r="G305" s="306"/>
    </row>
    <row r="306" spans="6:7" ht="11.25">
      <c r="F306" s="306"/>
      <c r="G306" s="306"/>
    </row>
    <row r="307" spans="6:7" ht="11.25">
      <c r="F307" s="306"/>
      <c r="G307" s="306"/>
    </row>
    <row r="308" spans="6:7" ht="11.25">
      <c r="F308" s="306"/>
      <c r="G308" s="306"/>
    </row>
    <row r="309" spans="6:7" ht="11.25">
      <c r="F309" s="306"/>
      <c r="G309" s="306"/>
    </row>
    <row r="310" spans="6:7" ht="11.25">
      <c r="F310" s="306"/>
      <c r="G310" s="306"/>
    </row>
    <row r="311" spans="6:7" ht="11.25">
      <c r="F311" s="306"/>
      <c r="G311" s="306"/>
    </row>
    <row r="312" spans="6:7" ht="11.25">
      <c r="F312" s="306"/>
      <c r="G312" s="306"/>
    </row>
    <row r="313" spans="6:7" ht="11.25">
      <c r="F313" s="306"/>
      <c r="G313" s="306"/>
    </row>
    <row r="314" spans="6:7" ht="11.25">
      <c r="F314" s="306"/>
      <c r="G314" s="306"/>
    </row>
    <row r="315" spans="6:7" ht="11.25">
      <c r="F315" s="306"/>
      <c r="G315" s="306"/>
    </row>
    <row r="316" spans="6:7" ht="11.25">
      <c r="F316" s="306"/>
      <c r="G316" s="306"/>
    </row>
    <row r="317" spans="6:7" ht="11.25">
      <c r="F317" s="306"/>
      <c r="G317" s="306"/>
    </row>
    <row r="318" spans="6:7" ht="11.25">
      <c r="F318" s="306"/>
      <c r="G318" s="306"/>
    </row>
    <row r="319" spans="6:7" ht="11.25">
      <c r="F319" s="306"/>
      <c r="G319" s="306"/>
    </row>
    <row r="320" spans="6:7" ht="11.25">
      <c r="F320" s="306"/>
      <c r="G320" s="306"/>
    </row>
    <row r="321" spans="6:7" ht="11.25">
      <c r="F321" s="306"/>
      <c r="G321" s="306"/>
    </row>
    <row r="322" spans="6:7" ht="11.25">
      <c r="F322" s="306"/>
      <c r="G322" s="306"/>
    </row>
    <row r="323" spans="6:7" ht="11.25">
      <c r="F323" s="306"/>
      <c r="G323" s="306"/>
    </row>
    <row r="324" spans="6:7" ht="11.25">
      <c r="F324" s="306"/>
      <c r="G324" s="306"/>
    </row>
    <row r="325" spans="6:7" ht="11.25">
      <c r="F325" s="306"/>
      <c r="G325" s="306"/>
    </row>
    <row r="326" spans="6:7" ht="11.25">
      <c r="F326" s="306"/>
      <c r="G326" s="306"/>
    </row>
    <row r="327" spans="6:7" ht="11.25">
      <c r="F327" s="306"/>
      <c r="G327" s="306"/>
    </row>
    <row r="328" spans="6:7" ht="11.25">
      <c r="F328" s="306"/>
      <c r="G328" s="306"/>
    </row>
    <row r="329" spans="6:7" ht="11.25">
      <c r="F329" s="306"/>
      <c r="G329" s="306"/>
    </row>
    <row r="330" spans="6:7" ht="11.25">
      <c r="F330" s="306"/>
      <c r="G330" s="306"/>
    </row>
    <row r="331" spans="6:7" ht="11.25">
      <c r="F331" s="306"/>
      <c r="G331" s="306"/>
    </row>
    <row r="332" spans="6:7" ht="11.25">
      <c r="F332" s="306"/>
      <c r="G332" s="306"/>
    </row>
    <row r="333" spans="6:7" ht="11.25">
      <c r="F333" s="306"/>
      <c r="G333" s="306"/>
    </row>
    <row r="334" spans="6:7" ht="11.25">
      <c r="F334" s="306"/>
      <c r="G334" s="306"/>
    </row>
    <row r="335" spans="6:7" ht="11.25">
      <c r="F335" s="306"/>
      <c r="G335" s="306"/>
    </row>
    <row r="336" spans="6:7" ht="11.25">
      <c r="F336" s="306"/>
      <c r="G336" s="306"/>
    </row>
    <row r="337" spans="6:7" ht="11.25">
      <c r="F337" s="306"/>
      <c r="G337" s="306"/>
    </row>
    <row r="338" spans="6:7" ht="11.25">
      <c r="F338" s="306"/>
      <c r="G338" s="306"/>
    </row>
    <row r="339" spans="6:7" ht="11.25">
      <c r="F339" s="306"/>
      <c r="G339" s="306"/>
    </row>
    <row r="340" spans="6:7" ht="11.25">
      <c r="F340" s="306"/>
      <c r="G340" s="306"/>
    </row>
    <row r="341" spans="6:7" ht="11.25">
      <c r="F341" s="306"/>
      <c r="G341" s="306"/>
    </row>
    <row r="342" spans="6:7" ht="11.25">
      <c r="F342" s="306"/>
      <c r="G342" s="306"/>
    </row>
    <row r="343" spans="6:7" ht="11.25">
      <c r="F343" s="306"/>
      <c r="G343" s="306"/>
    </row>
    <row r="344" spans="6:7" ht="11.25">
      <c r="F344" s="306"/>
      <c r="G344" s="306"/>
    </row>
    <row r="345" spans="6:7" ht="11.25">
      <c r="F345" s="306"/>
      <c r="G345" s="306"/>
    </row>
    <row r="346" spans="6:7" ht="11.25">
      <c r="F346" s="306"/>
      <c r="G346" s="306"/>
    </row>
    <row r="347" spans="6:7" ht="11.25">
      <c r="F347" s="306"/>
      <c r="G347" s="306"/>
    </row>
    <row r="348" spans="6:7" ht="11.25">
      <c r="F348" s="306"/>
      <c r="G348" s="306"/>
    </row>
    <row r="349" spans="6:7" ht="11.25">
      <c r="F349" s="306"/>
      <c r="G349" s="306"/>
    </row>
    <row r="350" spans="6:7" ht="11.25">
      <c r="F350" s="306"/>
      <c r="G350" s="306"/>
    </row>
  </sheetData>
  <printOptions horizontalCentered="1"/>
  <pageMargins left="0.25" right="0.25" top="2.5" bottom="1" header="2" footer="0.5"/>
  <pageSetup horizontalDpi="600" verticalDpi="600" orientation="portrait" scale="96" r:id="rId1"/>
  <headerFooter alignWithMargins="0">
    <oddHeader>&amp;CJoseph Hirko ENE Trades
January 20, 2000 - September 30, 2000
</oddHeader>
    <oddFooter xml:space="preserve">&amp;L&amp;"Arial,Bold"U.S. Securities and Exchange Commission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Q22" sqref="Q22"/>
    </sheetView>
  </sheetViews>
  <sheetFormatPr defaultColWidth="9.140625" defaultRowHeight="12.75"/>
  <cols>
    <col min="1" max="1" width="12.57421875" style="0" customWidth="1"/>
    <col min="3" max="3" width="10.57421875" style="0" customWidth="1"/>
    <col min="7" max="7" width="8.57421875" style="0" customWidth="1"/>
    <col min="8" max="8" width="13.57421875" style="0" customWidth="1"/>
  </cols>
  <sheetData>
    <row r="1" spans="1:8" ht="26.25" customHeight="1">
      <c r="A1" s="325" t="s">
        <v>1</v>
      </c>
      <c r="B1" s="326" t="s">
        <v>35</v>
      </c>
      <c r="C1" s="326" t="s">
        <v>36</v>
      </c>
      <c r="D1" s="326" t="s">
        <v>37</v>
      </c>
      <c r="E1" s="326" t="s">
        <v>38</v>
      </c>
      <c r="F1" s="327" t="s">
        <v>39</v>
      </c>
      <c r="G1" s="328" t="s">
        <v>40</v>
      </c>
      <c r="H1" s="329" t="s">
        <v>41</v>
      </c>
    </row>
    <row r="2" spans="1:8" ht="12.75" customHeight="1">
      <c r="A2" s="330" t="s">
        <v>42</v>
      </c>
      <c r="B2" s="331">
        <v>36761</v>
      </c>
      <c r="C2" s="332">
        <v>36800</v>
      </c>
      <c r="D2" s="333">
        <v>95</v>
      </c>
      <c r="E2" s="330">
        <v>150</v>
      </c>
      <c r="F2" s="334">
        <v>3.25</v>
      </c>
      <c r="G2" s="333"/>
      <c r="H2" s="335">
        <f>E2*100*F2</f>
        <v>48750</v>
      </c>
    </row>
    <row r="3" spans="1:8" ht="12.75">
      <c r="A3" s="336"/>
      <c r="B3" s="337"/>
      <c r="C3" s="338"/>
      <c r="D3" s="7"/>
      <c r="E3" s="7"/>
      <c r="F3" s="339"/>
      <c r="G3" s="21"/>
      <c r="H3" s="340"/>
    </row>
    <row r="4" spans="1:8" ht="12.75">
      <c r="A4" s="224"/>
      <c r="B4" s="10"/>
      <c r="C4" s="10"/>
      <c r="D4" s="10"/>
      <c r="E4" s="10"/>
      <c r="F4" s="308"/>
      <c r="G4" s="310">
        <f>SUM(G2:G2)</f>
        <v>0</v>
      </c>
      <c r="H4" s="311">
        <f>SUM(H2:H2)</f>
        <v>48750</v>
      </c>
    </row>
    <row r="5" spans="1:8" ht="12.75">
      <c r="A5" s="336"/>
      <c r="B5" s="7"/>
      <c r="C5" s="7"/>
      <c r="D5" s="7"/>
      <c r="E5" s="7"/>
      <c r="F5" s="339"/>
      <c r="G5" s="21"/>
      <c r="H5" s="340"/>
    </row>
    <row r="6" spans="1:8" ht="12.75">
      <c r="A6" s="224" t="s">
        <v>25</v>
      </c>
      <c r="B6" s="7"/>
      <c r="C6" s="7"/>
      <c r="D6" s="7"/>
      <c r="E6" s="7"/>
      <c r="F6" s="339"/>
      <c r="G6" s="21"/>
      <c r="H6" s="311">
        <f>(H4-G4)</f>
        <v>48750</v>
      </c>
    </row>
    <row r="7" spans="1:8" ht="12.75">
      <c r="A7" s="341"/>
      <c r="B7" s="342"/>
      <c r="C7" s="342"/>
      <c r="D7" s="342"/>
      <c r="E7" s="342"/>
      <c r="F7" s="343"/>
      <c r="G7" s="344"/>
      <c r="H7" s="345"/>
    </row>
  </sheetData>
  <printOptions horizontalCentered="1"/>
  <pageMargins left="0.25" right="0.25" top="2.5" bottom="1" header="2" footer="0.5"/>
  <pageSetup horizontalDpi="600" verticalDpi="600" orientation="portrait" r:id="rId1"/>
  <headerFooter alignWithMargins="0">
    <oddHeader>&amp;CJoseph Hirko ENE Derivative Trades
January 20, 2000 - September 30, 2000</oddHeader>
    <oddFooter xml:space="preserve">&amp;L&amp;"Arial,Bold"U.S. Securities and Exchange Commission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pane ySplit="765" topLeftCell="BM1" activePane="bottomLeft" state="split"/>
      <selection pane="topLeft" activeCell="Q22" sqref="Q22"/>
      <selection pane="bottomLeft" activeCell="Q22" sqref="Q22"/>
    </sheetView>
  </sheetViews>
  <sheetFormatPr defaultColWidth="9.140625" defaultRowHeight="12.75"/>
  <cols>
    <col min="1" max="1" width="13.28125" style="271" bestFit="1" customWidth="1"/>
    <col min="2" max="2" width="10.28125" style="306" customWidth="1"/>
    <col min="3" max="3" width="10.140625" style="369" bestFit="1" customWidth="1"/>
    <col min="4" max="4" width="11.140625" style="366" customWidth="1"/>
    <col min="5" max="5" width="16.28125" style="307" customWidth="1"/>
    <col min="6" max="6" width="8.8515625" style="307" hidden="1" customWidth="1"/>
    <col min="7" max="7" width="15.7109375" style="368" customWidth="1"/>
    <col min="8" max="16384" width="9.140625" style="271" customWidth="1"/>
  </cols>
  <sheetData>
    <row r="1" spans="1:7" ht="12.75">
      <c r="A1" s="99" t="s">
        <v>0</v>
      </c>
      <c r="B1" s="72" t="s">
        <v>43</v>
      </c>
      <c r="C1" s="109" t="s">
        <v>2</v>
      </c>
      <c r="D1" s="255" t="s">
        <v>3</v>
      </c>
      <c r="E1" s="74" t="s">
        <v>23</v>
      </c>
      <c r="F1" s="74" t="s">
        <v>1</v>
      </c>
      <c r="G1" s="346" t="s">
        <v>28</v>
      </c>
    </row>
    <row r="2" spans="1:7" ht="12.75">
      <c r="A2" s="76"/>
      <c r="B2" s="77" t="s">
        <v>8</v>
      </c>
      <c r="C2" s="347" t="s">
        <v>9</v>
      </c>
      <c r="D2" s="348" t="s">
        <v>10</v>
      </c>
      <c r="E2" s="80" t="s">
        <v>14</v>
      </c>
      <c r="F2" s="80" t="s">
        <v>15</v>
      </c>
      <c r="G2" s="349" t="s">
        <v>27</v>
      </c>
    </row>
    <row r="3" spans="1:7" ht="14.25" customHeight="1">
      <c r="A3" s="58" t="s">
        <v>44</v>
      </c>
      <c r="B3" s="124">
        <v>36648</v>
      </c>
      <c r="C3" s="125">
        <v>14900</v>
      </c>
      <c r="D3" s="52">
        <v>76</v>
      </c>
      <c r="E3" s="350">
        <v>0</v>
      </c>
      <c r="F3" s="350">
        <f>C3*D3</f>
        <v>1132400</v>
      </c>
      <c r="G3" s="350">
        <f>F3-PRODUCT(C3,E3)</f>
        <v>1132400</v>
      </c>
    </row>
    <row r="4" spans="1:7" ht="15" customHeight="1">
      <c r="A4" s="58" t="s">
        <v>44</v>
      </c>
      <c r="B4" s="124">
        <v>36648</v>
      </c>
      <c r="C4" s="125">
        <v>2500</v>
      </c>
      <c r="D4" s="52">
        <v>76</v>
      </c>
      <c r="E4" s="350">
        <v>0</v>
      </c>
      <c r="F4" s="350">
        <f>C4*D4</f>
        <v>190000</v>
      </c>
      <c r="G4" s="350">
        <f>F4-PRODUCT(C4,E4)</f>
        <v>190000</v>
      </c>
    </row>
    <row r="5" spans="1:7" ht="12.75" customHeight="1">
      <c r="A5" s="58" t="s">
        <v>44</v>
      </c>
      <c r="B5" s="124">
        <v>36648</v>
      </c>
      <c r="C5" s="125">
        <v>100</v>
      </c>
      <c r="D5" s="52">
        <v>76</v>
      </c>
      <c r="E5" s="350">
        <v>0</v>
      </c>
      <c r="F5" s="350">
        <f>C5*D5</f>
        <v>7600</v>
      </c>
      <c r="G5" s="350">
        <f>F5-PRODUCT(C5,E5)</f>
        <v>7600</v>
      </c>
    </row>
    <row r="6" spans="1:7" ht="15" customHeight="1">
      <c r="A6" s="58" t="s">
        <v>44</v>
      </c>
      <c r="B6" s="124">
        <v>36648</v>
      </c>
      <c r="C6" s="125">
        <v>800</v>
      </c>
      <c r="D6" s="52">
        <v>76</v>
      </c>
      <c r="E6" s="350">
        <v>0</v>
      </c>
      <c r="F6" s="350">
        <f>C6*D6</f>
        <v>60800</v>
      </c>
      <c r="G6" s="350">
        <f>F6-PRODUCT(C6,E6)</f>
        <v>60800</v>
      </c>
    </row>
    <row r="7" spans="1:7" ht="15" customHeight="1">
      <c r="A7" s="58" t="s">
        <v>44</v>
      </c>
      <c r="B7" s="124">
        <v>36648</v>
      </c>
      <c r="C7" s="125">
        <v>1144</v>
      </c>
      <c r="D7" s="52">
        <v>76</v>
      </c>
      <c r="E7" s="350">
        <v>0</v>
      </c>
      <c r="F7" s="350">
        <f>C7*D7</f>
        <v>86944</v>
      </c>
      <c r="G7" s="350">
        <f>F7-PRODUCT(C7,E7)</f>
        <v>86944</v>
      </c>
    </row>
    <row r="8" spans="1:7" ht="12.75" customHeight="1">
      <c r="A8" s="351" t="s">
        <v>29</v>
      </c>
      <c r="B8" s="124">
        <v>36766</v>
      </c>
      <c r="C8" s="125">
        <v>21030</v>
      </c>
      <c r="D8" s="52">
        <v>67</v>
      </c>
      <c r="E8" s="350">
        <v>22.25</v>
      </c>
      <c r="F8" s="352">
        <f>PRODUCT(C8,D8)</f>
        <v>1409010</v>
      </c>
      <c r="G8" s="353">
        <f>F8-PRODUCT(E8,C8)</f>
        <v>941092.5</v>
      </c>
    </row>
    <row r="9" spans="1:7" ht="12.75">
      <c r="A9" s="351" t="s">
        <v>29</v>
      </c>
      <c r="B9" s="124">
        <v>36832</v>
      </c>
      <c r="C9" s="125">
        <v>6000</v>
      </c>
      <c r="D9" s="52">
        <v>83.5</v>
      </c>
      <c r="E9" s="350">
        <v>24.625</v>
      </c>
      <c r="F9" s="352">
        <f>PRODUCT(C9,D9)</f>
        <v>501000</v>
      </c>
      <c r="G9" s="353">
        <f>F9-PRODUCT(E9,C9)</f>
        <v>353250</v>
      </c>
    </row>
    <row r="10" spans="1:7" ht="12.75">
      <c r="A10" s="351" t="s">
        <v>29</v>
      </c>
      <c r="B10" s="124">
        <v>36886</v>
      </c>
      <c r="C10" s="125">
        <v>94000</v>
      </c>
      <c r="D10" s="52">
        <v>83.5399</v>
      </c>
      <c r="E10" s="350">
        <v>24.625</v>
      </c>
      <c r="F10" s="352">
        <f>PRODUCT(C10,D10)</f>
        <v>7852750.600000001</v>
      </c>
      <c r="G10" s="353">
        <f>F10-PRODUCT(E10,C10)</f>
        <v>5538000.600000001</v>
      </c>
    </row>
    <row r="11" spans="1:7" ht="12.75">
      <c r="A11" s="58" t="s">
        <v>29</v>
      </c>
      <c r="B11" s="124">
        <v>36999</v>
      </c>
      <c r="C11" s="125">
        <v>1000</v>
      </c>
      <c r="D11" s="52">
        <v>61.7</v>
      </c>
      <c r="E11" s="350">
        <v>60.83</v>
      </c>
      <c r="F11" s="350">
        <f>PRODUCT(C11,D11)</f>
        <v>61700</v>
      </c>
      <c r="G11" s="350">
        <f>F11-PRODUCT(E11,C11)</f>
        <v>870</v>
      </c>
    </row>
    <row r="12" spans="1:7" ht="12.75">
      <c r="A12" s="213"/>
      <c r="B12" s="354"/>
      <c r="C12" s="355"/>
      <c r="D12" s="356"/>
      <c r="E12" s="357"/>
      <c r="F12" s="358"/>
      <c r="G12" s="359"/>
    </row>
    <row r="13" spans="1:7" ht="12.75">
      <c r="A13" s="27" t="s">
        <v>22</v>
      </c>
      <c r="B13" s="38"/>
      <c r="C13" s="5"/>
      <c r="D13" s="356"/>
      <c r="E13" s="357"/>
      <c r="F13" s="358"/>
      <c r="G13" s="360">
        <f>SUM(C3:C12)</f>
        <v>141474</v>
      </c>
    </row>
    <row r="14" spans="1:7" ht="12.75">
      <c r="A14" s="27" t="s">
        <v>24</v>
      </c>
      <c r="B14" s="38"/>
      <c r="C14" s="358"/>
      <c r="D14" s="356"/>
      <c r="E14" s="357"/>
      <c r="F14" s="358"/>
      <c r="G14" s="361">
        <f>SUM(G3:G12)</f>
        <v>8310957.100000001</v>
      </c>
    </row>
    <row r="15" spans="1:7" ht="12.75">
      <c r="A15" s="27"/>
      <c r="B15" s="38"/>
      <c r="C15" s="358"/>
      <c r="D15" s="356"/>
      <c r="E15" s="357"/>
      <c r="F15" s="358"/>
      <c r="G15" s="359"/>
    </row>
    <row r="16" spans="1:7" ht="12.75">
      <c r="A16" s="28" t="s">
        <v>25</v>
      </c>
      <c r="B16" s="9"/>
      <c r="C16" s="358"/>
      <c r="D16" s="356"/>
      <c r="E16" s="357"/>
      <c r="F16" s="358"/>
      <c r="G16" s="361">
        <f>'Hannon Derivative Trades '!H18</f>
        <v>685750</v>
      </c>
    </row>
    <row r="17" spans="1:7" ht="12.75">
      <c r="A17" s="27" t="s">
        <v>26</v>
      </c>
      <c r="B17" s="38"/>
      <c r="C17" s="358"/>
      <c r="D17" s="356"/>
      <c r="E17" s="357"/>
      <c r="F17" s="358"/>
      <c r="G17" s="361">
        <f>SUM(G16,G14)</f>
        <v>8996707.100000001</v>
      </c>
    </row>
    <row r="18" spans="1:7" ht="12.75">
      <c r="A18" s="94"/>
      <c r="B18" s="95"/>
      <c r="C18" s="362"/>
      <c r="D18" s="363"/>
      <c r="E18" s="364"/>
      <c r="F18" s="362"/>
      <c r="G18" s="365"/>
    </row>
    <row r="19" spans="2:5" ht="11.25">
      <c r="B19" s="271"/>
      <c r="C19" s="307"/>
      <c r="E19" s="367"/>
    </row>
    <row r="20" spans="2:5" ht="11.25">
      <c r="B20" s="271"/>
      <c r="C20" s="307"/>
      <c r="E20" s="367"/>
    </row>
    <row r="21" spans="2:5" ht="11.25">
      <c r="B21" s="271"/>
      <c r="C21" s="307"/>
      <c r="E21" s="367"/>
    </row>
    <row r="22" spans="2:5" ht="11.25">
      <c r="B22" s="271"/>
      <c r="C22" s="307"/>
      <c r="E22" s="367"/>
    </row>
    <row r="23" spans="2:5" ht="11.25">
      <c r="B23" s="271"/>
      <c r="C23" s="307"/>
      <c r="E23" s="367"/>
    </row>
    <row r="24" spans="2:5" ht="11.25">
      <c r="B24" s="271"/>
      <c r="C24" s="307"/>
      <c r="E24" s="367"/>
    </row>
    <row r="25" spans="2:5" ht="11.25">
      <c r="B25" s="271"/>
      <c r="C25" s="307"/>
      <c r="E25" s="367"/>
    </row>
    <row r="26" spans="2:5" ht="11.25">
      <c r="B26" s="271"/>
      <c r="C26" s="307"/>
      <c r="E26" s="367"/>
    </row>
    <row r="27" spans="2:5" ht="11.25">
      <c r="B27" s="271"/>
      <c r="C27" s="307"/>
      <c r="E27" s="367"/>
    </row>
    <row r="28" spans="2:5" ht="11.25">
      <c r="B28" s="271"/>
      <c r="C28" s="307"/>
      <c r="E28" s="367"/>
    </row>
    <row r="29" ht="11.25">
      <c r="E29" s="367"/>
    </row>
    <row r="30" ht="11.25">
      <c r="E30" s="367"/>
    </row>
    <row r="31" ht="11.25">
      <c r="E31" s="367"/>
    </row>
    <row r="32" ht="11.25">
      <c r="E32" s="367"/>
    </row>
    <row r="33" ht="11.25">
      <c r="E33" s="367"/>
    </row>
  </sheetData>
  <printOptions horizontalCentered="1"/>
  <pageMargins left="0.5" right="0.5" top="2.5" bottom="1" header="2" footer="0.5"/>
  <pageSetup cellComments="asDisplayed" horizontalDpi="600" verticalDpi="600" orientation="portrait" scale="93" r:id="rId1"/>
  <headerFooter alignWithMargins="0">
    <oddHeader>&amp;CKevin Hannon ENE Trades 
February 14, 2000 - May 31, 2001</oddHeader>
    <oddFooter xml:space="preserve">&amp;L&amp;"Arial,Bold"U.S. Securities and Exchange Commission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pane ySplit="795" topLeftCell="BM1" activePane="bottomLeft" state="split"/>
      <selection pane="topLeft" activeCell="Q22" sqref="Q22"/>
      <selection pane="bottomLeft" activeCell="I16" sqref="I16"/>
    </sheetView>
  </sheetViews>
  <sheetFormatPr defaultColWidth="9.140625" defaultRowHeight="12.75"/>
  <cols>
    <col min="1" max="1" width="15.28125" style="0" customWidth="1"/>
    <col min="2" max="2" width="10.00390625" style="0" customWidth="1"/>
    <col min="3" max="3" width="10.8515625" style="0" customWidth="1"/>
    <col min="4" max="4" width="11.57421875" style="0" customWidth="1"/>
    <col min="5" max="5" width="10.421875" style="0" customWidth="1"/>
    <col min="6" max="6" width="8.57421875" style="373" bestFit="1" customWidth="1"/>
    <col min="7" max="7" width="12.421875" style="374" customWidth="1"/>
    <col min="8" max="8" width="13.8515625" style="376" customWidth="1"/>
  </cols>
  <sheetData>
    <row r="1" spans="1:8" s="370" customFormat="1" ht="27" customHeight="1">
      <c r="A1" s="325" t="s">
        <v>1</v>
      </c>
      <c r="B1" s="326" t="s">
        <v>35</v>
      </c>
      <c r="C1" s="326" t="s">
        <v>36</v>
      </c>
      <c r="D1" s="326" t="s">
        <v>37</v>
      </c>
      <c r="E1" s="326" t="s">
        <v>38</v>
      </c>
      <c r="F1" s="327" t="s">
        <v>39</v>
      </c>
      <c r="G1" s="328" t="s">
        <v>40</v>
      </c>
      <c r="H1" s="329" t="s">
        <v>41</v>
      </c>
    </row>
    <row r="2" spans="1:8" ht="12.75">
      <c r="A2" s="330" t="s">
        <v>45</v>
      </c>
      <c r="B2" s="331">
        <v>37007</v>
      </c>
      <c r="C2" s="332">
        <v>37624</v>
      </c>
      <c r="D2" s="333">
        <v>70</v>
      </c>
      <c r="E2" s="330">
        <v>100</v>
      </c>
      <c r="F2" s="334">
        <v>12.8</v>
      </c>
      <c r="G2" s="333"/>
      <c r="H2" s="335">
        <f aca="true" t="shared" si="0" ref="H2:H11">E2*100*F2</f>
        <v>128000</v>
      </c>
    </row>
    <row r="3" spans="1:8" ht="12.75">
      <c r="A3" s="330" t="s">
        <v>45</v>
      </c>
      <c r="B3" s="331">
        <v>37007</v>
      </c>
      <c r="C3" s="332">
        <v>37624</v>
      </c>
      <c r="D3" s="333">
        <v>70</v>
      </c>
      <c r="E3" s="330">
        <v>10</v>
      </c>
      <c r="F3" s="334">
        <v>12.8</v>
      </c>
      <c r="G3" s="333"/>
      <c r="H3" s="335">
        <f t="shared" si="0"/>
        <v>12800</v>
      </c>
    </row>
    <row r="4" spans="1:8" ht="12.75">
      <c r="A4" s="330" t="s">
        <v>45</v>
      </c>
      <c r="B4" s="331">
        <v>37007</v>
      </c>
      <c r="C4" s="332">
        <v>37624</v>
      </c>
      <c r="D4" s="333">
        <v>70</v>
      </c>
      <c r="E4" s="330">
        <v>25</v>
      </c>
      <c r="F4" s="334">
        <v>12.8</v>
      </c>
      <c r="G4" s="333"/>
      <c r="H4" s="335">
        <f t="shared" si="0"/>
        <v>32000</v>
      </c>
    </row>
    <row r="5" spans="1:8" ht="12.75">
      <c r="A5" s="330" t="s">
        <v>45</v>
      </c>
      <c r="B5" s="331">
        <v>37007</v>
      </c>
      <c r="C5" s="332">
        <v>37258</v>
      </c>
      <c r="D5" s="333">
        <v>70</v>
      </c>
      <c r="E5" s="330">
        <v>25</v>
      </c>
      <c r="F5" s="334">
        <v>7.1</v>
      </c>
      <c r="G5" s="333"/>
      <c r="H5" s="335">
        <f t="shared" si="0"/>
        <v>17750</v>
      </c>
    </row>
    <row r="6" spans="1:8" ht="12.75">
      <c r="A6" s="330" t="s">
        <v>45</v>
      </c>
      <c r="B6" s="331">
        <v>37007</v>
      </c>
      <c r="C6" s="332">
        <v>37258</v>
      </c>
      <c r="D6" s="333">
        <v>70</v>
      </c>
      <c r="E6" s="330">
        <v>50</v>
      </c>
      <c r="F6" s="334">
        <v>6.8</v>
      </c>
      <c r="G6" s="333"/>
      <c r="H6" s="335">
        <f t="shared" si="0"/>
        <v>34000</v>
      </c>
    </row>
    <row r="7" spans="1:8" ht="12.75">
      <c r="A7" s="330" t="s">
        <v>45</v>
      </c>
      <c r="B7" s="331">
        <v>37007</v>
      </c>
      <c r="C7" s="332">
        <v>37258</v>
      </c>
      <c r="D7" s="333">
        <v>70</v>
      </c>
      <c r="E7" s="330">
        <v>500</v>
      </c>
      <c r="F7" s="334">
        <v>7</v>
      </c>
      <c r="G7" s="333"/>
      <c r="H7" s="335">
        <f t="shared" si="0"/>
        <v>350000</v>
      </c>
    </row>
    <row r="8" spans="1:8" ht="12.75">
      <c r="A8" s="330" t="s">
        <v>45</v>
      </c>
      <c r="B8" s="331">
        <v>37007</v>
      </c>
      <c r="C8" s="332">
        <v>37258</v>
      </c>
      <c r="D8" s="333">
        <v>70</v>
      </c>
      <c r="E8" s="330">
        <v>20</v>
      </c>
      <c r="F8" s="334">
        <v>6.8</v>
      </c>
      <c r="G8" s="333"/>
      <c r="H8" s="335">
        <f t="shared" si="0"/>
        <v>13600</v>
      </c>
    </row>
    <row r="9" spans="1:8" ht="12.75">
      <c r="A9" s="330" t="s">
        <v>45</v>
      </c>
      <c r="B9" s="331">
        <v>37007</v>
      </c>
      <c r="C9" s="332">
        <v>37258</v>
      </c>
      <c r="D9" s="333">
        <v>70</v>
      </c>
      <c r="E9" s="330">
        <v>100</v>
      </c>
      <c r="F9" s="334">
        <v>7</v>
      </c>
      <c r="G9" s="333"/>
      <c r="H9" s="335">
        <f t="shared" si="0"/>
        <v>70000</v>
      </c>
    </row>
    <row r="10" spans="1:8" ht="12.75">
      <c r="A10" s="330" t="s">
        <v>45</v>
      </c>
      <c r="B10" s="331">
        <v>37007</v>
      </c>
      <c r="C10" s="332">
        <v>37258</v>
      </c>
      <c r="D10" s="333">
        <v>70</v>
      </c>
      <c r="E10" s="330">
        <v>10</v>
      </c>
      <c r="F10" s="334">
        <v>7.2</v>
      </c>
      <c r="G10" s="333"/>
      <c r="H10" s="335">
        <f t="shared" si="0"/>
        <v>7200</v>
      </c>
    </row>
    <row r="11" spans="1:8" ht="12.75">
      <c r="A11" s="330" t="s">
        <v>45</v>
      </c>
      <c r="B11" s="331">
        <v>37007</v>
      </c>
      <c r="C11" s="332">
        <v>37258</v>
      </c>
      <c r="D11" s="333">
        <v>70</v>
      </c>
      <c r="E11" s="330">
        <v>30</v>
      </c>
      <c r="F11" s="334">
        <v>6.8</v>
      </c>
      <c r="G11" s="333"/>
      <c r="H11" s="335">
        <f t="shared" si="0"/>
        <v>20400</v>
      </c>
    </row>
    <row r="12" spans="1:8" ht="12.75">
      <c r="A12" s="330" t="s">
        <v>46</v>
      </c>
      <c r="B12" s="331">
        <v>37007</v>
      </c>
      <c r="C12" s="332">
        <v>37258</v>
      </c>
      <c r="D12" s="333">
        <v>70</v>
      </c>
      <c r="E12" s="330">
        <v>500</v>
      </c>
      <c r="F12" s="334">
        <v>7</v>
      </c>
      <c r="G12" s="335">
        <f>E12*100*F12</f>
        <v>350000</v>
      </c>
      <c r="H12" s="371"/>
    </row>
    <row r="13" spans="1:8" ht="12.75">
      <c r="A13" s="330" t="s">
        <v>45</v>
      </c>
      <c r="B13" s="331">
        <v>37007</v>
      </c>
      <c r="C13" s="332">
        <v>37258</v>
      </c>
      <c r="D13" s="333">
        <v>70</v>
      </c>
      <c r="E13" s="330">
        <v>500</v>
      </c>
      <c r="F13" s="334">
        <v>7</v>
      </c>
      <c r="G13" s="333"/>
      <c r="H13" s="335">
        <f>E13*100*F13</f>
        <v>350000</v>
      </c>
    </row>
    <row r="14" spans="1:8" ht="12.75">
      <c r="A14" s="336"/>
      <c r="B14" s="337"/>
      <c r="C14" s="338"/>
      <c r="D14" s="7"/>
      <c r="E14" s="7"/>
      <c r="F14" s="339"/>
      <c r="G14" s="21"/>
      <c r="H14" s="340"/>
    </row>
    <row r="15" spans="1:8" s="372" customFormat="1" ht="12.75">
      <c r="A15" s="224"/>
      <c r="B15" s="10"/>
      <c r="C15" s="10"/>
      <c r="D15" s="10"/>
      <c r="E15" s="10"/>
      <c r="F15" s="308"/>
      <c r="G15" s="310">
        <f>SUM(G2:G13)</f>
        <v>350000</v>
      </c>
      <c r="H15" s="311">
        <f>SUM(H2:H13)</f>
        <v>1035750</v>
      </c>
    </row>
    <row r="16" spans="1:8" ht="12.75">
      <c r="A16" s="336"/>
      <c r="B16" s="7"/>
      <c r="C16" s="7"/>
      <c r="D16" s="7"/>
      <c r="E16" s="7"/>
      <c r="F16" s="339"/>
      <c r="G16" s="21"/>
      <c r="H16" s="340"/>
    </row>
    <row r="17" spans="1:8" ht="12.75">
      <c r="A17" s="336"/>
      <c r="B17" s="7"/>
      <c r="C17" s="7"/>
      <c r="D17" s="7"/>
      <c r="E17" s="7"/>
      <c r="F17" s="339"/>
      <c r="G17" s="21"/>
      <c r="H17" s="340"/>
    </row>
    <row r="18" spans="1:8" ht="12.75" customHeight="1">
      <c r="A18" s="224" t="s">
        <v>25</v>
      </c>
      <c r="B18" s="7"/>
      <c r="C18" s="7"/>
      <c r="D18" s="7"/>
      <c r="E18" s="7"/>
      <c r="F18" s="339"/>
      <c r="G18" s="21"/>
      <c r="H18" s="311">
        <f>(H15-G15)</f>
        <v>685750</v>
      </c>
    </row>
    <row r="19" spans="1:8" ht="12.75">
      <c r="A19" s="341"/>
      <c r="B19" s="342"/>
      <c r="C19" s="342"/>
      <c r="D19" s="342"/>
      <c r="E19" s="342"/>
      <c r="F19" s="343"/>
      <c r="G19" s="344"/>
      <c r="H19" s="345"/>
    </row>
    <row r="20" ht="12.75">
      <c r="H20" s="375"/>
    </row>
    <row r="21" ht="12.75">
      <c r="H21" s="375"/>
    </row>
    <row r="22" ht="12.75">
      <c r="H22" s="375"/>
    </row>
    <row r="23" ht="12.75">
      <c r="H23" s="375"/>
    </row>
  </sheetData>
  <printOptions horizontalCentered="1"/>
  <pageMargins left="0.25" right="0.25" top="2.5" bottom="1" header="2" footer="0.5"/>
  <pageSetup horizontalDpi="600" verticalDpi="600" orientation="portrait" scale="92" r:id="rId1"/>
  <headerFooter alignWithMargins="0">
    <oddHeader>&amp;CKevin Hannon ENE Derivative Trades  
February 14, 2000 - May 31, 2001</oddHeader>
    <oddFooter xml:space="preserve">&amp;L&amp;"Arial,Bold"U.S. Securities and Exchange Commission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Securities and Exchange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Wright</dc:creator>
  <cp:keywords/>
  <dc:description/>
  <cp:lastModifiedBy>us</cp:lastModifiedBy>
  <cp:lastPrinted>2003-05-01T17:49:41Z</cp:lastPrinted>
  <dcterms:created xsi:type="dcterms:W3CDTF">2003-03-25T16:02:15Z</dcterms:created>
  <dcterms:modified xsi:type="dcterms:W3CDTF">2003-05-01T17:50:23Z</dcterms:modified>
  <cp:category/>
  <cp:version/>
  <cp:contentType/>
  <cp:contentStatus/>
</cp:coreProperties>
</file>